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7个辖区市重点项目" sheetId="1" state="hidden" r:id="rId1"/>
    <sheet name="通报附件1" sheetId="2" r:id="rId2"/>
    <sheet name="通报附件2" sheetId="3" r:id="rId3"/>
    <sheet name="通报附件3" sheetId="4" r:id="rId4"/>
    <sheet name="附件3计算表 (2)" sheetId="11" state="hidden" r:id="rId5"/>
    <sheet name="附件3计算表" sheetId="10" state="hidden" r:id="rId6"/>
  </sheets>
  <definedNames>
    <definedName name="_xlnm._FilterDatabase" localSheetId="0" hidden="1">'77个辖区市重点项目'!$A$4:$AB$84</definedName>
    <definedName name="_xlnm._FilterDatabase" localSheetId="1" hidden="1">通报附件1!$A$4:$O$85</definedName>
    <definedName name="_xlnm._FilterDatabase" localSheetId="4" hidden="1">'附件3计算表 (2)'!$A$3:$H$70</definedName>
    <definedName name="_xlnm._FilterDatabase" localSheetId="5" hidden="1">附件3计算表!$A$3:$H$70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通报附件2!$A$1:$K$53</definedName>
    <definedName name="_xlnm.Print_Titles" localSheetId="2">通报附件2!$4:$5</definedName>
    <definedName name="_xlnm._FilterDatabase" localSheetId="2" hidden="1">通报附件2!$A$1:$K$53</definedName>
    <definedName name="_xlnm._FilterDatabase" localSheetId="3" hidden="1">通报附件3!$A$1:$F$10</definedName>
  </definedNames>
  <calcPr calcId="144525"/>
</workbook>
</file>

<file path=xl/sharedStrings.xml><?xml version="1.0" encoding="utf-8"?>
<sst xmlns="http://schemas.openxmlformats.org/spreadsheetml/2006/main" count="1420" uniqueCount="625">
  <si>
    <t>2025年1-3月湖里辖区市重点项目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</si>
  <si>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</si>
  <si>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</si>
  <si>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</si>
  <si>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</si>
  <si>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</si>
  <si>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</si>
  <si>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</si>
  <si>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</si>
  <si>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</si>
  <si>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</si>
  <si>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</si>
  <si>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</si>
  <si>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1-3月累计投资（万元）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</si>
  <si>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</si>
  <si>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</si>
  <si>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</si>
  <si>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</si>
  <si>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</si>
  <si>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</si>
  <si>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</si>
  <si>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</si>
  <si>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</si>
  <si>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</si>
  <si>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辖区（77个）</t>
  </si>
  <si>
    <t>一</t>
  </si>
  <si>
    <t>湖里区政府（41个）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</si>
  <si>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</si>
  <si>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</si>
  <si>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</si>
  <si>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</si>
  <si>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</si>
  <si>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</si>
  <si>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</si>
  <si>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128.57%</t>
  </si>
  <si>
    <t>23.68%</t>
  </si>
  <si>
    <t>上部主体结构完成15%。</t>
  </si>
  <si>
    <t>福厦经贸电影产业园</t>
  </si>
  <si>
    <t>前期</t>
  </si>
  <si>
    <t>2025-2027</t>
  </si>
  <si>
    <t>100.00%</t>
  </si>
  <si>
    <t>12.94%</t>
  </si>
  <si>
    <t>临设完成80%，摄影灯具设备陆续采购进场。</t>
  </si>
  <si>
    <t>建发健康2023G07项目</t>
  </si>
  <si>
    <t>2025-2028</t>
  </si>
  <si>
    <t>5.00%</t>
  </si>
  <si>
    <t>已完成围墙施工及场地平整。</t>
  </si>
  <si>
    <t>蔡塘安商房06-10G22地块</t>
  </si>
  <si>
    <t>社会事业项目</t>
  </si>
  <si>
    <t>2022-2025</t>
  </si>
  <si>
    <t>22.50%</t>
  </si>
  <si>
    <t>外立面完成，景观完成40%。</t>
  </si>
  <si>
    <t>蔡塘安商房06-10G19地块</t>
  </si>
  <si>
    <t>2023-2027</t>
  </si>
  <si>
    <t>243.59%</t>
  </si>
  <si>
    <t>69.85%</t>
  </si>
  <si>
    <t>地下室已全部出正负零，1、3、5-9#楼施工至24-26层，2、10、11号楼施工至29层。</t>
  </si>
  <si>
    <t>钟宅北苑安置房二期工程（06-08C11、06-08C13地块）</t>
  </si>
  <si>
    <t>竣工</t>
  </si>
  <si>
    <t>275.00%</t>
  </si>
  <si>
    <t>110.00%</t>
  </si>
  <si>
    <t>项目已于3月21日取得竣工报告证明。</t>
  </si>
  <si>
    <t>海天路安置房（D地块）</t>
  </si>
  <si>
    <t>基坑</t>
  </si>
  <si>
    <t>2024-2026</t>
  </si>
  <si>
    <t>0%</t>
  </si>
  <si>
    <t>1.67%</t>
  </si>
  <si>
    <t>桩基、地下室及上部主体工程定标并进场。</t>
  </si>
  <si>
    <t>湖里街道社区卫生服务中心</t>
  </si>
  <si>
    <t>2024-2025</t>
  </si>
  <si>
    <t>107.52%</t>
  </si>
  <si>
    <t>67.20%</t>
  </si>
  <si>
    <t>地下室底板垫层完成。</t>
  </si>
  <si>
    <t>金林湾花园安置型商品房四期工程</t>
  </si>
  <si>
    <t>装饰装修阶段</t>
  </si>
  <si>
    <t>2021-2025</t>
  </si>
  <si>
    <t>148.48%</t>
  </si>
  <si>
    <t>42.61%</t>
  </si>
  <si>
    <t>外墙涂料完成20%，公区墙地砖4-38层完成，室内墙面腻子完成95%；地下室涂料完成98%，金刚砂地面完成65%，室外及景观工程施工完成25%。</t>
  </si>
  <si>
    <t>保障性租赁住房古地石公寓</t>
  </si>
  <si>
    <t>2023-2025</t>
  </si>
  <si>
    <t>137.62%</t>
  </si>
  <si>
    <t>71.90%</t>
  </si>
  <si>
    <t>室内精装修、正式用电工程、室外工程收尾施工。</t>
  </si>
  <si>
    <t>金山街道社会事务综合服务中心及幼儿园项目</t>
  </si>
  <si>
    <t>36.43%</t>
  </si>
  <si>
    <t>1.综合服务中心外墙抹灰完成80%，幕墙骨架完成90%，地下室地坪完成60%。
2.幼儿园地墙砖完成95%，吊顶面层完成70%。</t>
  </si>
  <si>
    <t>厦门医学院附属口腔医院科教综合用房项目</t>
  </si>
  <si>
    <t>102.89%</t>
  </si>
  <si>
    <t>57.88%</t>
  </si>
  <si>
    <t>室内装饰装修收尾、正式用电施工，室外景观施工。</t>
  </si>
  <si>
    <t>禾美公服综合体</t>
  </si>
  <si>
    <t>106.46%</t>
  </si>
  <si>
    <t>32.98%</t>
  </si>
  <si>
    <t>抹灰施工完成3-9层、外抹灰完成屋面及14-12层、机电安装完成31%。</t>
  </si>
  <si>
    <t>厦门一中湖里分校</t>
  </si>
  <si>
    <t>187.58%</t>
  </si>
  <si>
    <t>22.51%</t>
  </si>
  <si>
    <t>现场上部主体结构封顶，地下室进行砌筑施工，上部拆模砌筑同步施工。</t>
  </si>
  <si>
    <t>康乐学校（水上乐园地块）</t>
  </si>
  <si>
    <t>153.18%</t>
  </si>
  <si>
    <t>32.55%</t>
  </si>
  <si>
    <t>1#楼地下室完成，2#楼主体结构完成90%，3#楼地下室结构施工中。</t>
  </si>
  <si>
    <t>湖里区公共卫生综合楼改扩建项目</t>
  </si>
  <si>
    <t>115.83%</t>
  </si>
  <si>
    <t>19.86%</t>
  </si>
  <si>
    <t>主体结构五层梁板施工完成。</t>
  </si>
  <si>
    <t>后坑社区城中村综合整治项目（管线改造及雨污分流工程）</t>
  </si>
  <si>
    <t>收尾</t>
  </si>
  <si>
    <t>城乡基础设施项目</t>
  </si>
  <si>
    <t>86.36%</t>
  </si>
  <si>
    <t>缆线割接完成90%，线路拆除完成60%。</t>
  </si>
  <si>
    <t>厦门泉州（安溪）经济合作区（湖里园）</t>
  </si>
  <si>
    <t>2014-2027</t>
  </si>
  <si>
    <t>240.00%</t>
  </si>
  <si>
    <t>37.50%</t>
  </si>
  <si>
    <t>1.购地企业中，祺亮建材已建成3栋厂房，已部分出租；布塔科技一期2栋厂房已完成主体施工；室内装修；诚联环保企业已报送挂牌材料，后续将启动招拍挂事宜；园区北侧物流园主体完成；启动预验收。2.蓝领二期通用小型厂房：下阶段启动销售或招租预案。</t>
  </si>
  <si>
    <t>厦门SM商业城三期、四期</t>
  </si>
  <si>
    <t>2015-2026</t>
  </si>
  <si>
    <t>14.00%</t>
  </si>
  <si>
    <t>四期：石方开挖已完成，正在进行土方清运及垫层施工。
三期：进行设备采购。</t>
  </si>
  <si>
    <t>厦门市湖里区2023P12地块及配套工程</t>
  </si>
  <si>
    <t>109.11%</t>
  </si>
  <si>
    <t>43.07%</t>
  </si>
  <si>
    <t>1号楼：施工至24层梁板
2号楼：施工至25层梁板
3-7号楼：施工至26层梁板
8号楼：施工至28层梁板
9、10、11号楼：已封顶。</t>
  </si>
  <si>
    <t>厦门市湖里区2024P03地块及配套工程</t>
  </si>
  <si>
    <t>1133.33%</t>
  </si>
  <si>
    <t>47.22%</t>
  </si>
  <si>
    <t>桩基完成80%，地下室完成20%，主体完成5%。</t>
  </si>
  <si>
    <t>厦门市湖里区2024P07地块及配套工程</t>
  </si>
  <si>
    <t>2024-2027</t>
  </si>
  <si>
    <t>139.39%</t>
  </si>
  <si>
    <t>33.82%</t>
  </si>
  <si>
    <t>桩基础施工完成，展示区施工。</t>
  </si>
  <si>
    <t>厦门市湖里区2024P08地块及配套工程</t>
  </si>
  <si>
    <t>1355.78%</t>
  </si>
  <si>
    <t>135.58%</t>
  </si>
  <si>
    <t>支护完成50%，桩基完成5%。</t>
  </si>
  <si>
    <t>厦门市湖里区2024P05地块及配套工程</t>
  </si>
  <si>
    <t>进行市场产品定位。</t>
  </si>
  <si>
    <t>同致电子科技厦门汽车电子智能工厂建设</t>
  </si>
  <si>
    <t>2025-2026</t>
  </si>
  <si>
    <t>8.14%</t>
  </si>
  <si>
    <t>已取得政府批复和代建单位的施工图纸，待地块金额结清，办理用地许可、规划许可、施工许可等。</t>
  </si>
  <si>
    <t>中远海散建设工程</t>
  </si>
  <si>
    <t>180.00%</t>
  </si>
  <si>
    <t>25.71%</t>
  </si>
  <si>
    <t>XY192轮已于1月3日开工建造，处于小组立、上胎建造、分段结构完工、预密性、管系车间预制、管系预装阶段，进度正常。</t>
  </si>
  <si>
    <t>厦门国际健康驿站三期</t>
  </si>
  <si>
    <t>33.68%</t>
  </si>
  <si>
    <t>进行主体1层施工。</t>
  </si>
  <si>
    <t>厦门荣佳-百信AI智慧科技产业园</t>
  </si>
  <si>
    <t>631.58%</t>
  </si>
  <si>
    <t>92.31%</t>
  </si>
  <si>
    <t>桩基工程完成20%。</t>
  </si>
  <si>
    <t>太古可乐冰柜及运营资产投资项目</t>
  </si>
  <si>
    <t>2025-2025</t>
  </si>
  <si>
    <t>30.00%</t>
  </si>
  <si>
    <t>实际采购设备300万。</t>
  </si>
  <si>
    <t>钟宅畲族社区发展中心</t>
  </si>
  <si>
    <t>197.78%</t>
  </si>
  <si>
    <t>31.79%</t>
  </si>
  <si>
    <t>主体封顶，砌体完成70%，安装完成15%。</t>
  </si>
  <si>
    <t>马垅汽车旅馆及休闲中心</t>
  </si>
  <si>
    <t>173.83%</t>
  </si>
  <si>
    <t>63.27%</t>
  </si>
  <si>
    <t>1-10至2-1基础锚杆施工；1#楼7层板混凝土浇捣完成；2#楼砖砌体施工至7层。</t>
  </si>
  <si>
    <t>钙钛矿光伏组件产业化项目</t>
  </si>
  <si>
    <t>57.14%</t>
  </si>
  <si>
    <t>土建完成，设备开始安装。</t>
  </si>
  <si>
    <t>围里社区发展中心</t>
  </si>
  <si>
    <t>190.72%</t>
  </si>
  <si>
    <t>63.42%</t>
  </si>
  <si>
    <t>桩基施工完成，承台开始施工。</t>
  </si>
  <si>
    <t>蔡塘社区发展中心地铁连接体</t>
  </si>
  <si>
    <t>25.85%</t>
  </si>
  <si>
    <t>申报环艺会、办理地铁手续。</t>
  </si>
  <si>
    <t>厦门燕来福医院提升改造项目</t>
  </si>
  <si>
    <t>150.00%</t>
  </si>
  <si>
    <t>23.03%</t>
  </si>
  <si>
    <t>完成25.5%的工程量及设备购置。</t>
  </si>
  <si>
    <t>湖里区五缘体育文化中心</t>
  </si>
  <si>
    <t>2025-2029</t>
  </si>
  <si>
    <t>可研编制、农转用办理。</t>
  </si>
  <si>
    <t>湖里新质智造产业园</t>
  </si>
  <si>
    <t>24.00%</t>
  </si>
  <si>
    <t>前期手续办理，过渡厂房装修，工艺配套改造。</t>
  </si>
  <si>
    <t>卓雅大楼项目</t>
  </si>
  <si>
    <t>25.00%</t>
  </si>
  <si>
    <t>临设及基坑支护桩施工。</t>
  </si>
  <si>
    <t>海峡新岸音乐街区</t>
  </si>
  <si>
    <t>装修改造图审中。</t>
  </si>
  <si>
    <t>塘边社片区城中村改造项目</t>
  </si>
  <si>
    <t>规划方案调整中。</t>
  </si>
  <si>
    <t>浦园社城中村改造项目</t>
  </si>
  <si>
    <t>可研方案已于3月19日完成修改，3月25日可研方案报发改审核。</t>
  </si>
  <si>
    <t>二</t>
  </si>
  <si>
    <t>辖区其他市级责任单位（36个）</t>
  </si>
  <si>
    <t>高崎港汊清淤及岸壁整治工程</t>
  </si>
  <si>
    <t>自贸区管委会</t>
  </si>
  <si>
    <t>126.25%</t>
  </si>
  <si>
    <t>25.25%</t>
  </si>
  <si>
    <t>开展东侧护岸施工、港汊内清淤。</t>
  </si>
  <si>
    <t>厦门西海湾邮轮城项目</t>
  </si>
  <si>
    <t>港口高质量发展指挥部</t>
  </si>
  <si>
    <t>2016-2028</t>
  </si>
  <si>
    <t>7.00%</t>
  </si>
  <si>
    <t>5号地块商业主体北区6F，南区5F。目前停工缓建，费用为财务费用。</t>
  </si>
  <si>
    <t>港中路与东渡铁路货运专线节点工程</t>
  </si>
  <si>
    <t>200.64%</t>
  </si>
  <si>
    <t>41.80%</t>
  </si>
  <si>
    <t>1.市政部分：基坑支护完成60%；主体结构完成45%。
2.下穿铁路部分：基坑支护完成80%；铁路加固完成50%；主体结构完成50%。</t>
  </si>
  <si>
    <t>邮轮中心航站楼片区运营提升（文旅城）项目</t>
  </si>
  <si>
    <t>144.23%</t>
  </si>
  <si>
    <t>36.06%</t>
  </si>
  <si>
    <t>“屿见时光”项目沉浸景区正进行工程收尾及验收准备工作。</t>
  </si>
  <si>
    <t>邮轮母港片区航站楼旅客集散广场（厦鼓码头北侧地块修缮工程、旅客通廊外立面改造）</t>
  </si>
  <si>
    <t>102.35%</t>
  </si>
  <si>
    <t>12.70%</t>
  </si>
  <si>
    <t>桩基施工完成58%；成品化粪池安装完成；胶囊电梯位置雨水管迁改完成；燃气管道迁改完成。</t>
  </si>
  <si>
    <t>邮轮母港片区航站楼旅客集散广场（人行天桥及配套工程）</t>
  </si>
  <si>
    <t>146.00%</t>
  </si>
  <si>
    <t>27.04%</t>
  </si>
  <si>
    <t>1.钢箱梁底板加工制作完成约120吨。占总工程量31%；
2.PB10-1号桩基砼浇筑完成，C35水下砼53立方米；
3.PB10-3号桩基钻孔施工完成30米。</t>
  </si>
  <si>
    <t>高新广场</t>
  </si>
  <si>
    <t>火炬管委会</t>
  </si>
  <si>
    <t>138.75%</t>
  </si>
  <si>
    <t>74.00%</t>
  </si>
  <si>
    <t>项目已完成预验收。</t>
  </si>
  <si>
    <t>厦门市中医院康复楼项目（北京中医药大学东直门医院厦门医院区域医疗中心项目）</t>
  </si>
  <si>
    <t>市卫健委</t>
  </si>
  <si>
    <t>2022-2026</t>
  </si>
  <si>
    <t>105.80%</t>
  </si>
  <si>
    <t>10.58%</t>
  </si>
  <si>
    <t>2-7层砌体施工完成，8-15层砌体施工完成80%。</t>
  </si>
  <si>
    <t>厦门市仙岳医院改扩建项目</t>
  </si>
  <si>
    <t>思明区,湖里区</t>
  </si>
  <si>
    <t>16.67%</t>
  </si>
  <si>
    <t>北院区交付，南院区主体结构完成85%。</t>
  </si>
  <si>
    <t>国家心血管医学研究分中心</t>
  </si>
  <si>
    <t>276.13%</t>
  </si>
  <si>
    <t>33.98%</t>
  </si>
  <si>
    <t>主体结构封顶，砌体施工。</t>
  </si>
  <si>
    <t>2号线湿地公园上盖项目（TOD）</t>
  </si>
  <si>
    <t>轨道交通建设指挥部</t>
  </si>
  <si>
    <t>308.89%</t>
  </si>
  <si>
    <t>69.50%</t>
  </si>
  <si>
    <t>形象进度商业、办公、公寓主体结构封顶。幕墙完成80%，机电完成80%，精装完成50%，景观完成20%。</t>
  </si>
  <si>
    <t>轨道交通3号线</t>
  </si>
  <si>
    <t>思明区,湖里区,翔安区</t>
  </si>
  <si>
    <t>2016-2026</t>
  </si>
  <si>
    <t>124.64%</t>
  </si>
  <si>
    <t>22.13%</t>
  </si>
  <si>
    <t>蔡厝至翔安机场：共计6个车站，车站开展机电安装及装修施工，开累完成50.5%。</t>
  </si>
  <si>
    <t>轨道9号线二期</t>
  </si>
  <si>
    <t>思明区,湖里区,集美区</t>
  </si>
  <si>
    <t>2025-2030</t>
  </si>
  <si>
    <t>开展前置专题研究，开展招标图设计相关工作。</t>
  </si>
  <si>
    <t>厦门第三东通道（厦金大桥厦门段）</t>
  </si>
  <si>
    <t>市交通局</t>
  </si>
  <si>
    <t>2023-2028</t>
  </si>
  <si>
    <t>100.45%</t>
  </si>
  <si>
    <t>25.11%</t>
  </si>
  <si>
    <t>1.桥梁工程：清淤疏浚累计完成65%。观音山沙滩桥岸侧拱座桩基累计完成11%。刘五店航道桥主塔桩基累计完成100%，东锚浇筑完成，西锚浇筑完成31%。预制安装桥梁段桩基累计完成29%，预制墩台累计生产7%，累计安装0.5%；
2.隧道工程：盾构始发井主体结构累计完成95%。塔埔路支线隧道工作井围护结构完成0.5%。观音山互通累计完成8%。香山互通雨水箱涵累计完成5%。</t>
  </si>
  <si>
    <t>厦门银行总行大厦工程</t>
  </si>
  <si>
    <t>两岸金融中心指挥部</t>
  </si>
  <si>
    <t>2020-2026</t>
  </si>
  <si>
    <t>101.24%</t>
  </si>
  <si>
    <t>19.56%</t>
  </si>
  <si>
    <t>砌筑施工完成，幕墙安装75%，机电安装整体30%，装修完成20%。</t>
  </si>
  <si>
    <t>厦门农商银行总部大厦</t>
  </si>
  <si>
    <t>7.60%</t>
  </si>
  <si>
    <t>主体结构施工至16F。</t>
  </si>
  <si>
    <t>碧海嘉园</t>
  </si>
  <si>
    <t>146.05%</t>
  </si>
  <si>
    <t>27.75%</t>
  </si>
  <si>
    <t>主体封顶，装修部分完成70%。</t>
  </si>
  <si>
    <t>厦门国贸实验高级中学</t>
  </si>
  <si>
    <t>165.56%</t>
  </si>
  <si>
    <t>49.67%</t>
  </si>
  <si>
    <t>精装施工完成88%，景观施工完成75%。</t>
  </si>
  <si>
    <t>圣元厦门瑞吉酒店</t>
  </si>
  <si>
    <t>106.08%</t>
  </si>
  <si>
    <t>17.83%</t>
  </si>
  <si>
    <t>1、2、3、4-1、4-2区施工至一层板面，5区、6区地下室底板垫层。</t>
  </si>
  <si>
    <t>乔丹运营中心</t>
  </si>
  <si>
    <t>4.33%</t>
  </si>
  <si>
    <t>基坑支护及土石方工程施工。</t>
  </si>
  <si>
    <t>金砖国家新工业革命伙伴关系创新基地总部区项目</t>
  </si>
  <si>
    <t>183.90%</t>
  </si>
  <si>
    <t>5.03%</t>
  </si>
  <si>
    <t>设计试桩施工完成，试桩检测工作完成80%。</t>
  </si>
  <si>
    <t>五通金融商务区安置房（B09地块）</t>
  </si>
  <si>
    <t>186.90%</t>
  </si>
  <si>
    <t>37.38%</t>
  </si>
  <si>
    <t>基坑支护及土石方施工完成95%，地下室完成20%。</t>
  </si>
  <si>
    <t>厦门东方万佳国际酒店项目</t>
  </si>
  <si>
    <t>23.00%</t>
  </si>
  <si>
    <t>地下室施工，局部至正负零标高，局部施工至负二层，局部施工至负一层。</t>
  </si>
  <si>
    <t>梅园海景酒店</t>
  </si>
  <si>
    <t>68.63%</t>
  </si>
  <si>
    <t>开展施工图设计及工规报审。</t>
  </si>
  <si>
    <t>五通高端商务区三期市政配套道路项目</t>
  </si>
  <si>
    <t>100.94%</t>
  </si>
  <si>
    <t>30.97%</t>
  </si>
  <si>
    <t>1.金谷路（环岛干道至五通西路段）工程：污水工程已完成，雨水工程已完成；路基土石方完成96%、缆线沟完成70%；顶管工作井结构完成100%；缆线沟完成40%；路基土石方已全部完成，环岛干道顶管工作沉井正在施工。
2.金谷路（田头西二路-环岛东路）市政道路工程：3月26日市评审中心概算四方核对。
3.泥金路（五通路-环岛东路）市政道路工程：正在报指挥部研究概算。</t>
  </si>
  <si>
    <t>乐安学校</t>
  </si>
  <si>
    <t>该项目于2月27日完成立项批复，正在开展工规对接、地勘报告审查、施工图审查、概算编制工作，地铁安评报告已完成；农转用及土地征收工作，目前组件材料剩余集体土地所有权证尚未完成，其余材料已报市局审查，并根据审查意见整改完成，正在走区政府出文流程。</t>
  </si>
  <si>
    <t>2025-2027年度厦门港航道疏浚工程</t>
  </si>
  <si>
    <t>厦门港口局</t>
  </si>
  <si>
    <t>思明区,湖里区,海沧区</t>
  </si>
  <si>
    <t>26.50%</t>
  </si>
  <si>
    <t>完成海沧航道3月份常年性维护施工。</t>
  </si>
  <si>
    <t>2025-2027年度厦门港（海沧、东渡、翔安港区）码头港池水域维护工程</t>
  </si>
  <si>
    <t>海沧区,湖里区</t>
  </si>
  <si>
    <t>138.33%</t>
  </si>
  <si>
    <t>33.20%</t>
  </si>
  <si>
    <t>完成海沧13-21#泊位3月港池水域疏浚施工及考核工作，嵩屿(1#-6#)、海沧港区(1#-10#)泊位第一季度维护。</t>
  </si>
  <si>
    <t>宽带千兆网及宽带BNC试点项目</t>
  </si>
  <si>
    <t>厦门市通信管理局</t>
  </si>
  <si>
    <t>思明区,湖里区,集美区,同安区,翔安区,海沧区</t>
  </si>
  <si>
    <t>正在规划。</t>
  </si>
  <si>
    <t>2025年厦门电信5G组网项目</t>
  </si>
  <si>
    <t>思明区,湖里区,集美区,海沧区,同安区,翔安区</t>
  </si>
  <si>
    <t>正在谋划。</t>
  </si>
  <si>
    <t>中国铁塔股份有限公司厦门市分公司2025年通信基础设施配套工程</t>
  </si>
  <si>
    <t>100.12%</t>
  </si>
  <si>
    <t>18.80%</t>
  </si>
  <si>
    <t>完成203个5G站点建设工作，覆盖面积80万平方米新建楼宇室分建设工作，有序推动四六号线项目施工。</t>
  </si>
  <si>
    <t>厦门2025年5G工程</t>
  </si>
  <si>
    <t>思明区,湖里区,集美区,同安区,海沧区,翔安区</t>
  </si>
  <si>
    <t>104.67%</t>
  </si>
  <si>
    <t>9.84%</t>
  </si>
  <si>
    <t>3月31日开工，暂未有进度，主要为设备采购。</t>
  </si>
  <si>
    <t>厦门市智算中心（联通中心）</t>
  </si>
  <si>
    <t>正在方案设计。</t>
  </si>
  <si>
    <t>35kV及以上输变电工程</t>
  </si>
  <si>
    <t>国网厦门供电公司</t>
  </si>
  <si>
    <t>2012-2027</t>
  </si>
  <si>
    <t>11.31%</t>
  </si>
  <si>
    <t>完成店里变配电楼结构吊装，林埭扩建一次设备完成进场，碑头增容完成设备调试。</t>
  </si>
  <si>
    <t>110kV及以上输变电土建先建工程</t>
  </si>
  <si>
    <t>19.00%</t>
  </si>
  <si>
    <t>林埭土建完成配电楼装饰装修，交付电气安装。</t>
  </si>
  <si>
    <t>2025年湖里区优化营商环境电力设施配套建设项目</t>
  </si>
  <si>
    <t>5.97%</t>
  </si>
  <si>
    <t>推进春季电网风险防治等项目现场实施工作。</t>
  </si>
  <si>
    <t>附件1</t>
  </si>
  <si>
    <t>1-3月湖里区重点项目进展情况表</t>
  </si>
  <si>
    <t>编制单位：区重点办</t>
  </si>
  <si>
    <t>单位：万元</t>
  </si>
  <si>
    <t>总投资</t>
  </si>
  <si>
    <t>至2024年底累计完成投资</t>
  </si>
  <si>
    <t>2025年计划</t>
  </si>
  <si>
    <t>1-3月进展情况</t>
  </si>
  <si>
    <t>1-3月完成率</t>
  </si>
  <si>
    <t>挂钩
领导</t>
  </si>
  <si>
    <t>主要目标</t>
  </si>
  <si>
    <t>年度计划投资</t>
  </si>
  <si>
    <t>1-3月计划投资额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</si>
  <si>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</si>
  <si>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</si>
  <si>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</si>
  <si>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</si>
  <si>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</si>
  <si>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</si>
  <si>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</si>
  <si>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</si>
  <si>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</si>
  <si>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</si>
  <si>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</si>
  <si>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</si>
  <si>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</si>
  <si>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</si>
  <si>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</si>
  <si>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</si>
  <si>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</si>
  <si>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</si>
  <si>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</si>
  <si>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</si>
  <si>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</si>
  <si>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</si>
  <si>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</si>
  <si>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</si>
  <si>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</si>
  <si>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</si>
  <si>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</si>
  <si>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</si>
  <si>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</si>
  <si>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</si>
  <si>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</si>
  <si>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</si>
  <si>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</si>
  <si>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</si>
  <si>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</si>
  <si>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</si>
  <si>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</si>
  <si>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</si>
  <si>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</si>
  <si>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</si>
  <si>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</si>
  <si>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</si>
  <si>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</si>
  <si>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</si>
  <si>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</si>
  <si>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</si>
  <si>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</si>
  <si>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</si>
  <si>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</si>
  <si>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</si>
  <si>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</si>
  <si>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</si>
  <si>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</si>
  <si>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</si>
  <si>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购入2台注塑机、色母机、吸料机、一台自动点胶机。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</si>
  <si>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</si>
  <si>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</si>
  <si>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</si>
  <si>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</si>
  <si>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</si>
  <si>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</si>
  <si>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</si>
  <si>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</si>
  <si>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</si>
  <si>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</si>
  <si>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</si>
  <si>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</si>
  <si>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</si>
  <si>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</si>
  <si>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</si>
  <si>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</si>
  <si>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</si>
  <si>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</si>
  <si>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</si>
  <si>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</si>
  <si>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</si>
  <si>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</si>
  <si>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</si>
  <si>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</si>
  <si>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</si>
  <si>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</si>
  <si>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进行设计图审、三通一平、临设施工。</t>
  </si>
  <si>
    <t>厦门市湖里区2025P05地块及配套工程</t>
  </si>
  <si>
    <t>主体结构5层。</t>
  </si>
  <si>
    <t>场地移交。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</si>
  <si>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</si>
  <si>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</si>
  <si>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</si>
  <si>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</si>
  <si>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</si>
  <si>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</si>
  <si>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完成土方外运。</t>
  </si>
  <si>
    <t>湖里区枋湖北路（金尚路-枋湖东路段）道路工程</t>
  </si>
  <si>
    <t>3月份完成农转用审批手续办理，12月底项目完工。</t>
  </si>
  <si>
    <t>1.金尚路工作面:综合管线迁改、雨水工程、污水工程、缆线管廊、南北侧挡墙及辅道已基本施工完成。
2.枋湖东路工作面:缆线管廊已施工完成，正在进行综合管线迁改。项目已完成总工程量约50%。</t>
  </si>
  <si>
    <t>湖边水库东片区城市公园</t>
  </si>
  <si>
    <t>项目开工。</t>
  </si>
  <si>
    <t>完成设计方案编制。</t>
  </si>
  <si>
    <t>汤坂里公园景观工程</t>
  </si>
  <si>
    <t>等待设计方案上专题会研究决策。</t>
  </si>
  <si>
    <t>美仑公园</t>
  </si>
  <si>
    <t>沟通明确方案审批权限。</t>
  </si>
  <si>
    <t>禾山路（兴隆路-园山南路段）、兴隆路东段及配套工程</t>
  </si>
  <si>
    <t>进场施工。</t>
  </si>
  <si>
    <t>完成配套用房工规办理。</t>
  </si>
  <si>
    <t>泗水道辅路工程</t>
  </si>
  <si>
    <t>力争上半年完成路基工程、管线工程。</t>
  </si>
  <si>
    <t>项目开工，施工进场，办理开工手续。</t>
  </si>
  <si>
    <t>金盛路下穿通道工程</t>
  </si>
  <si>
    <t>土方施工。</t>
  </si>
  <si>
    <t>五缘湾北部重点流域及周边片区排水管网更新改造工程</t>
  </si>
  <si>
    <t>完成施工招标，进场实施。</t>
  </si>
  <si>
    <t>1.项目处于设计阶段；
2.溯源排查采购于4月22日发布，计划5月13日开标。</t>
  </si>
  <si>
    <t>五缘湾南部重点流域及周边片区排水管网更新改造工程</t>
  </si>
  <si>
    <t>高崎机场北部周边片区排水管网更新改造工程</t>
  </si>
  <si>
    <t>高崎机场及南部周边片区(成功大道以西）排水管网更新改造工程</t>
  </si>
  <si>
    <t>高崎机场及南部周边片区(成功大道以东）排水管网更新改造工程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</si>
  <si>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</si>
  <si>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</si>
  <si>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</si>
  <si>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</si>
  <si>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</si>
  <si>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</si>
  <si>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</si>
  <si>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</si>
  <si>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</si>
  <si>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</si>
  <si>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</si>
  <si>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</si>
  <si>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</si>
  <si>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</si>
  <si>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</si>
  <si>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</si>
  <si>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</si>
  <si>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</si>
  <si>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1.地下室顶板防水完成50%；2.砌体施工完成10%；3.地下室土方回填完成。</t>
  </si>
  <si>
    <t>岭下社区服务中心项目</t>
  </si>
  <si>
    <t>主体封顶。</t>
  </si>
  <si>
    <t>坂尚社区服务中心项目</t>
  </si>
  <si>
    <t>室内装修完成70%。</t>
  </si>
  <si>
    <t>五缘湾北社区服务中心项目</t>
  </si>
  <si>
    <t>完成竣工预验收。</t>
  </si>
  <si>
    <t>完成桩基检测。</t>
  </si>
  <si>
    <t>体育公园片区B59地块社区服务中心项目</t>
  </si>
  <si>
    <t>室内装修完成90%，室外工程完成20%。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</si>
  <si>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</si>
  <si>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</si>
  <si>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</si>
  <si>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</si>
  <si>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</si>
  <si>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</si>
  <si>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</si>
  <si>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王  达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</si>
  <si>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</si>
  <si>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</si>
  <si>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</si>
  <si>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</si>
  <si>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</si>
  <si>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围护桩施工完成。</t>
  </si>
  <si>
    <t>坂美公服综合体</t>
  </si>
  <si>
    <t>装修及设备安装。</t>
  </si>
  <si>
    <t>基坑支护及土石方工程完成。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</si>
  <si>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</si>
  <si>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</si>
  <si>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薛岭山公园停车库土方开挖12000m³，康乐二小围护桩施工完成。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</si>
  <si>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</si>
  <si>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</si>
  <si>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</si>
  <si>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</si>
  <si>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</si>
  <si>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</si>
  <si>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完成项目前期计划下达，进行可研编制工作。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</si>
  <si>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</si>
  <si>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</si>
  <si>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1-3月辖区其他市级重点项目进展情况表</t>
  </si>
  <si>
    <t>编制单位：区重点办  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</si>
  <si>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</si>
  <si>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</si>
  <si>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合计（36个）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</si>
  <si>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</si>
  <si>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</si>
  <si>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</si>
  <si>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</si>
  <si>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</si>
  <si>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</si>
  <si>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</si>
  <si>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</si>
  <si>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</si>
  <si>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</si>
  <si>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</si>
  <si>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</si>
  <si>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</si>
  <si>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</si>
  <si>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</si>
  <si>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</si>
  <si>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</si>
  <si>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</si>
  <si>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</si>
  <si>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</si>
  <si>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</si>
  <si>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</si>
  <si>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</si>
  <si>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</si>
  <si>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</si>
  <si>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</si>
  <si>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</si>
  <si>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</si>
  <si>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</si>
  <si>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</si>
  <si>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</si>
  <si>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</si>
  <si>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</si>
  <si>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</si>
  <si>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</si>
  <si>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</si>
  <si>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</si>
  <si>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</si>
  <si>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</si>
  <si>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</si>
  <si>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</si>
  <si>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</si>
  <si>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</si>
  <si>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</si>
  <si>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</si>
  <si>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</si>
  <si>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</si>
  <si>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</si>
  <si>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</si>
  <si>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</si>
  <si>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</si>
  <si>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</si>
  <si>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</si>
  <si>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</si>
  <si>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</si>
  <si>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</si>
  <si>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</si>
  <si>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</si>
  <si>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</si>
  <si>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1-3月区级重点项目责任单位完成投资情况表</t>
  </si>
  <si>
    <t>编制单位：区重点办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</si>
  <si>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</si>
  <si>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</si>
  <si>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</si>
  <si>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</si>
  <si>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</si>
  <si>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</si>
  <si>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1-3月计划</t>
  </si>
  <si>
    <t>1-3月实际</t>
  </si>
  <si>
    <t>超额</t>
  </si>
  <si>
    <t>区住建局
（30个）</t>
  </si>
  <si>
    <t>保障性租赁住房古地石公寓项目</t>
  </si>
  <si>
    <t>江头街道（2个）</t>
  </si>
  <si>
    <t>禾山街道
（6个）</t>
  </si>
  <si>
    <t>区教育局
（4个）</t>
  </si>
  <si>
    <t>区科工局
（4个）</t>
  </si>
  <si>
    <t>区卫健局
（4个）</t>
  </si>
  <si>
    <t>区工业园区管委会
（3个）</t>
  </si>
  <si>
    <t>湖里街道
（3个）</t>
  </si>
  <si>
    <t>厦门医学院附属口腔医院科教综合用房</t>
  </si>
  <si>
    <t>区委宣传部（2个）</t>
  </si>
  <si>
    <t>浦园城中村改造项目</t>
  </si>
  <si>
    <t>区商务局（1个）</t>
  </si>
  <si>
    <t>建发健康2023G07</t>
  </si>
  <si>
    <t>殿前街道（2个）</t>
  </si>
  <si>
    <t>金山街道
（6个）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</si>
</sst>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178" formatCode="0.0%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6" borderId="2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10" borderId="25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18" borderId="27" applyNumberFormat="0" applyAlignment="0" applyProtection="0">
      <alignment vertical="center"/>
    </xf>
    <xf numFmtId="0" fontId="49" fillId="18" borderId="24" applyNumberFormat="0" applyAlignment="0" applyProtection="0">
      <alignment vertical="center"/>
    </xf>
    <xf numFmtId="0" fontId="38" fillId="15" borderId="26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/>
    <xf numFmtId="0" fontId="1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7" fontId="7" fillId="0" borderId="0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3" borderId="0" xfId="0" applyFont="1" applyFill="1">
      <alignment vertical="center"/>
    </xf>
    <xf numFmtId="0" fontId="22" fillId="2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4"/>
  <sheetViews>
    <sheetView zoomScale="80" zoomScaleNormal="80" workbookViewId="0">
      <pane xSplit="2" ySplit="4" topLeftCell="AC47" activePane="bottomRight" state="frozen"/>
      <selection/>
      <selection pane="topRight"/>
      <selection pane="bottomLeft"/>
      <selection pane="bottomRight" activeCell="AC1" sqref="AC$1:BC$1048576"/>
    </sheetView>
  </sheetViews>
  <sheetFormatPr defaultColWidth="9" defaultRowHeight="15.75" customHeight="1"/>
  <cols>
    <col min="1" max="1" width="5.46666666666667" customWidth="1"/>
    <col min="2" max="2" width="19.0666666666667" style="149" customWidth="1"/>
    <col min="3" max="3" width="4.69166666666667" style="150" customWidth="1"/>
    <col min="4" max="4" width="5.93333333333333" style="151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52" customWidth="1"/>
    <col min="19" max="19" width="8.275" hidden="1" customWidth="1"/>
    <col min="20" max="20" width="8.11666666666667" hidden="1" customWidth="1"/>
    <col min="21" max="21" width="7.34166666666667" hidden="1" customWidth="1"/>
    <col min="22" max="22" width="8.275" style="153" customWidth="1"/>
    <col min="23" max="23" width="8.75" customWidth="1"/>
    <col min="24" max="24" width="8.28333333333333" customWidth="1"/>
    <col min="25" max="25" width="7.03333333333333" customWidth="1"/>
    <col min="26" max="26" width="9.36666666666667" customWidth="1"/>
    <col min="27" max="27" width="8.74166666666667" customWidth="1"/>
    <col min="28" max="28" width="33.125" customWidth="1"/>
  </cols>
  <sheetData>
    <row r="1" ht="64" customHeight="1" spans="1:28">
      <c r="A1" s="154" t="s">
        <v>0</v>
      </c>
      <c r="B1" s="155"/>
      <c r="C1" s="154"/>
      <c r="D1" s="156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85"/>
      <c r="S1" s="154"/>
      <c r="T1" s="154"/>
      <c r="U1" s="154"/>
      <c r="V1" s="186"/>
      <c r="W1" s="154"/>
      <c r="X1" s="154"/>
      <c r="Y1" s="154"/>
      <c r="Z1" s="154"/>
      <c r="AA1" s="154"/>
      <c r="AB1" s="154"/>
    </row>
    <row r="2" ht="19" customHeight="1" spans="1:28">
      <c r="A2" s="157" t="s">
        <v>1</v>
      </c>
      <c r="B2" s="158" t="s">
        <v>2</v>
      </c>
      <c r="C2" s="159" t="s">
        <v>3</v>
      </c>
      <c r="D2" s="160" t="s">
        <v>4</v>
      </c>
      <c r="E2" s="159" t="s">
        <v>5</v>
      </c>
      <c r="F2" s="159" t="s">
        <v>6</v>
      </c>
      <c r="G2" s="159" t="s">
        <v>7</v>
      </c>
      <c r="H2" s="159" t="s">
        <v>8</v>
      </c>
      <c r="I2" s="159" t="s">
        <v>9</v>
      </c>
      <c r="J2" s="179" t="s">
        <v>10</v>
      </c>
      <c r="K2" s="180"/>
      <c r="L2" s="181"/>
      <c r="M2" s="159" t="s">
        <v>11</v>
      </c>
      <c r="N2" s="179" t="s">
        <v>10</v>
      </c>
      <c r="O2" s="180"/>
      <c r="P2" s="181"/>
      <c r="Q2" s="159" t="s">
        <v>12</v>
      </c>
      <c r="R2" s="187" t="s">
        <v>13</v>
      </c>
      <c r="S2" s="157" t="s">
        <v>14</v>
      </c>
      <c r="T2" s="157" t="s">
        <v>14</v>
      </c>
      <c r="U2" s="157" t="s">
        <v>14</v>
      </c>
      <c r="V2" s="188" t="s">
        <v>14</v>
      </c>
      <c r="W2" s="157" t="s">
        <v>14</v>
      </c>
      <c r="X2" s="157" t="s">
        <v>14</v>
      </c>
      <c r="Y2" s="157" t="s">
        <v>14</v>
      </c>
      <c r="Z2" s="157" t="s">
        <v>14</v>
      </c>
      <c r="AA2" s="157" t="s">
        <v>14</v>
      </c>
      <c r="AB2" s="157" t="s">
        <v>15</v>
      </c>
    </row>
    <row r="3" ht="16" customHeight="1" spans="1:28">
      <c r="A3" s="157" t="s">
        <v>16</v>
      </c>
      <c r="B3" s="158" t="s">
        <v>2</v>
      </c>
      <c r="C3" s="161"/>
      <c r="D3" s="162"/>
      <c r="E3" s="161"/>
      <c r="F3" s="161"/>
      <c r="G3" s="161"/>
      <c r="H3" s="161"/>
      <c r="I3" s="161"/>
      <c r="J3" s="182"/>
      <c r="K3" s="183"/>
      <c r="L3" s="184"/>
      <c r="M3" s="161"/>
      <c r="N3" s="182"/>
      <c r="O3" s="183"/>
      <c r="P3" s="184"/>
      <c r="Q3" s="161"/>
      <c r="R3" s="187" t="s">
        <v>17</v>
      </c>
      <c r="S3" s="157" t="s">
        <v>10</v>
      </c>
      <c r="T3" s="157" t="s">
        <v>10</v>
      </c>
      <c r="U3" s="157" t="s">
        <v>10</v>
      </c>
      <c r="V3" s="188" t="s">
        <v>18</v>
      </c>
      <c r="W3" s="157" t="s">
        <v>10</v>
      </c>
      <c r="X3" s="157" t="s">
        <v>10</v>
      </c>
      <c r="Y3" s="157" t="s">
        <v>10</v>
      </c>
      <c r="Z3" s="157" t="s">
        <v>19</v>
      </c>
      <c r="AA3" s="157" t="s">
        <v>20</v>
      </c>
      <c r="AB3" s="157" t="s">
        <v>15</v>
      </c>
    </row>
    <row r="4" ht="35" customHeight="1" spans="1:28">
      <c r="A4" s="159" t="s">
        <v>16</v>
      </c>
      <c r="B4" s="163" t="s">
        <v>2</v>
      </c>
      <c r="C4" s="161"/>
      <c r="D4" s="162"/>
      <c r="E4" s="164"/>
      <c r="F4" s="164"/>
      <c r="G4" s="164"/>
      <c r="H4" s="164"/>
      <c r="I4" s="164"/>
      <c r="J4" s="157" t="s">
        <v>21</v>
      </c>
      <c r="K4" s="157" t="s">
        <v>22</v>
      </c>
      <c r="L4" s="157" t="s">
        <v>23</v>
      </c>
      <c r="M4" s="164"/>
      <c r="N4" s="157" t="s">
        <v>21</v>
      </c>
      <c r="O4" s="157" t="s">
        <v>22</v>
      </c>
      <c r="P4" s="157" t="s">
        <v>23</v>
      </c>
      <c r="Q4" s="164"/>
      <c r="R4" s="187" t="s">
        <v>17</v>
      </c>
      <c r="S4" s="157" t="s">
        <v>21</v>
      </c>
      <c r="T4" s="157" t="s">
        <v>22</v>
      </c>
      <c r="U4" s="157" t="s">
        <v>23</v>
      </c>
      <c r="V4" s="188" t="s">
        <v>18</v>
      </c>
      <c r="W4" s="157" t="s">
        <v>21</v>
      </c>
      <c r="X4" s="157" t="s">
        <v>22</v>
      </c>
      <c r="Y4" s="157" t="s">
        <v>23</v>
      </c>
      <c r="Z4" s="157" t="s">
        <v>19</v>
      </c>
      <c r="AA4" s="157" t="s">
        <v>20</v>
      </c>
      <c r="AB4" s="157" t="s">
        <v>15</v>
      </c>
    </row>
    <row r="5" ht="35" customHeight="1" spans="1:28">
      <c r="A5" s="165"/>
      <c r="B5" s="158" t="s">
        <v>24</v>
      </c>
      <c r="C5" s="157"/>
      <c r="D5" s="166"/>
      <c r="E5" s="164"/>
      <c r="F5" s="164"/>
      <c r="G5" s="164"/>
      <c r="H5" s="164"/>
      <c r="I5" s="164">
        <f>I6+I48</f>
        <v>19899787</v>
      </c>
      <c r="J5" s="164">
        <f t="shared" ref="J5:Y5" si="0">J6+J48</f>
        <v>13106785</v>
      </c>
      <c r="K5" s="164">
        <f t="shared" si="0"/>
        <v>6374360</v>
      </c>
      <c r="L5" s="164">
        <f t="shared" si="0"/>
        <v>418642</v>
      </c>
      <c r="M5" s="164">
        <f t="shared" si="0"/>
        <v>2799211</v>
      </c>
      <c r="N5" s="164">
        <f t="shared" si="0"/>
        <v>1725449</v>
      </c>
      <c r="O5" s="164">
        <f t="shared" si="0"/>
        <v>956627</v>
      </c>
      <c r="P5" s="164">
        <f t="shared" si="0"/>
        <v>117135</v>
      </c>
      <c r="Q5" s="164">
        <f t="shared" si="0"/>
        <v>8090099</v>
      </c>
      <c r="R5" s="189">
        <f t="shared" si="0"/>
        <v>540210</v>
      </c>
      <c r="S5" s="164">
        <f t="shared" si="0"/>
        <v>354581</v>
      </c>
      <c r="T5" s="164">
        <f t="shared" si="0"/>
        <v>171327</v>
      </c>
      <c r="U5" s="164">
        <f t="shared" si="0"/>
        <v>14302</v>
      </c>
      <c r="V5" s="190">
        <f t="shared" si="0"/>
        <v>843013</v>
      </c>
      <c r="W5" s="164">
        <f t="shared" si="0"/>
        <v>457642</v>
      </c>
      <c r="X5" s="164">
        <f t="shared" si="0"/>
        <v>367650</v>
      </c>
      <c r="Y5" s="164">
        <f t="shared" si="0"/>
        <v>17721</v>
      </c>
      <c r="Z5" s="195">
        <f>V5/R5</f>
        <v>1.56052831306344</v>
      </c>
      <c r="AA5" s="195">
        <f>V5/M5</f>
        <v>0.301160934277552</v>
      </c>
      <c r="AB5" s="157"/>
    </row>
    <row r="6" ht="35" customHeight="1" spans="1:28">
      <c r="A6" s="167" t="s">
        <v>25</v>
      </c>
      <c r="B6" s="168" t="s">
        <v>26</v>
      </c>
      <c r="C6" s="157"/>
      <c r="D6" s="166"/>
      <c r="E6" s="164"/>
      <c r="F6" s="164"/>
      <c r="G6" s="164"/>
      <c r="H6" s="164"/>
      <c r="I6" s="164">
        <f>SUM(I7:I47)</f>
        <v>7446427</v>
      </c>
      <c r="J6" s="164">
        <f t="shared" ref="J6:Y6" si="1">SUM(J7:J47)</f>
        <v>2809444</v>
      </c>
      <c r="K6" s="164">
        <f t="shared" si="1"/>
        <v>4325044</v>
      </c>
      <c r="L6" s="164">
        <f t="shared" si="1"/>
        <v>311939</v>
      </c>
      <c r="M6" s="164">
        <f t="shared" si="1"/>
        <v>1300545</v>
      </c>
      <c r="N6" s="164">
        <f t="shared" si="1"/>
        <v>488918</v>
      </c>
      <c r="O6" s="164">
        <f t="shared" si="1"/>
        <v>759527</v>
      </c>
      <c r="P6" s="164">
        <f t="shared" si="1"/>
        <v>52100</v>
      </c>
      <c r="Q6" s="164">
        <f t="shared" si="1"/>
        <v>2221653</v>
      </c>
      <c r="R6" s="189">
        <f t="shared" si="1"/>
        <v>205336</v>
      </c>
      <c r="S6" s="164">
        <f t="shared" si="1"/>
        <v>90409</v>
      </c>
      <c r="T6" s="164">
        <f t="shared" si="1"/>
        <v>106227</v>
      </c>
      <c r="U6" s="164">
        <f t="shared" si="1"/>
        <v>8700</v>
      </c>
      <c r="V6" s="191">
        <f t="shared" si="1"/>
        <v>471261</v>
      </c>
      <c r="W6" s="164">
        <f t="shared" si="1"/>
        <v>172805</v>
      </c>
      <c r="X6" s="164">
        <f t="shared" si="1"/>
        <v>286406</v>
      </c>
      <c r="Y6" s="164">
        <f t="shared" si="1"/>
        <v>12050</v>
      </c>
      <c r="Z6" s="195">
        <f>V6/R6</f>
        <v>2.29507246659134</v>
      </c>
      <c r="AA6" s="195">
        <f>V6/M6</f>
        <v>0.36235655052305</v>
      </c>
      <c r="AB6" s="157"/>
    </row>
    <row r="7" ht="50" customHeight="1" spans="1:28">
      <c r="A7" s="169">
        <v>1</v>
      </c>
      <c r="B7" s="170" t="s">
        <v>27</v>
      </c>
      <c r="C7" s="171" t="s">
        <v>28</v>
      </c>
      <c r="D7" s="172" t="s">
        <v>29</v>
      </c>
      <c r="E7" s="169" t="s">
        <v>30</v>
      </c>
      <c r="F7" s="169" t="s">
        <v>31</v>
      </c>
      <c r="G7" s="169" t="s">
        <v>32</v>
      </c>
      <c r="H7" s="169" t="s">
        <v>33</v>
      </c>
      <c r="I7" s="169">
        <v>182400</v>
      </c>
      <c r="J7" s="169">
        <v>137800</v>
      </c>
      <c r="K7" s="169">
        <v>44600</v>
      </c>
      <c r="L7" s="169">
        <v>0</v>
      </c>
      <c r="M7" s="169">
        <v>19000</v>
      </c>
      <c r="N7" s="169">
        <v>19000</v>
      </c>
      <c r="O7" s="169">
        <v>0</v>
      </c>
      <c r="P7" s="169">
        <v>0</v>
      </c>
      <c r="Q7" s="169">
        <v>32388</v>
      </c>
      <c r="R7" s="192">
        <v>3500</v>
      </c>
      <c r="S7" s="169">
        <v>3500</v>
      </c>
      <c r="T7" s="169">
        <v>0</v>
      </c>
      <c r="U7" s="169">
        <v>0</v>
      </c>
      <c r="V7" s="193">
        <v>4500</v>
      </c>
      <c r="W7" s="169">
        <v>4500</v>
      </c>
      <c r="X7" s="169">
        <v>0</v>
      </c>
      <c r="Y7" s="169">
        <v>0</v>
      </c>
      <c r="Z7" s="169" t="s">
        <v>34</v>
      </c>
      <c r="AA7" s="169" t="s">
        <v>35</v>
      </c>
      <c r="AB7" s="196" t="s">
        <v>36</v>
      </c>
    </row>
    <row r="8" ht="50" customHeight="1" spans="1:28">
      <c r="A8" s="169">
        <v>2</v>
      </c>
      <c r="B8" s="170" t="s">
        <v>37</v>
      </c>
      <c r="C8" s="171" t="s">
        <v>28</v>
      </c>
      <c r="D8" s="172" t="s">
        <v>38</v>
      </c>
      <c r="E8" s="169" t="s">
        <v>30</v>
      </c>
      <c r="F8" s="169" t="s">
        <v>31</v>
      </c>
      <c r="G8" s="169" t="s">
        <v>32</v>
      </c>
      <c r="H8" s="169" t="s">
        <v>39</v>
      </c>
      <c r="I8" s="169">
        <v>38000</v>
      </c>
      <c r="J8" s="169">
        <v>8000</v>
      </c>
      <c r="K8" s="169">
        <v>0</v>
      </c>
      <c r="L8" s="169">
        <v>30000</v>
      </c>
      <c r="M8" s="169">
        <v>8500</v>
      </c>
      <c r="N8" s="169">
        <v>2500</v>
      </c>
      <c r="O8" s="169">
        <v>0</v>
      </c>
      <c r="P8" s="169">
        <v>6000</v>
      </c>
      <c r="Q8" s="169">
        <v>0</v>
      </c>
      <c r="R8" s="192">
        <v>1100</v>
      </c>
      <c r="S8" s="169">
        <v>100</v>
      </c>
      <c r="T8" s="169">
        <v>0</v>
      </c>
      <c r="U8" s="169">
        <v>1000</v>
      </c>
      <c r="V8" s="193">
        <v>1100</v>
      </c>
      <c r="W8" s="169">
        <v>100</v>
      </c>
      <c r="X8" s="169">
        <v>0</v>
      </c>
      <c r="Y8" s="169">
        <v>1000</v>
      </c>
      <c r="Z8" s="169" t="s">
        <v>40</v>
      </c>
      <c r="AA8" s="169" t="s">
        <v>41</v>
      </c>
      <c r="AB8" s="196" t="s">
        <v>42</v>
      </c>
    </row>
    <row r="9" ht="50" customHeight="1" spans="1:28">
      <c r="A9" s="169">
        <v>3</v>
      </c>
      <c r="B9" s="170" t="s">
        <v>43</v>
      </c>
      <c r="C9" s="171" t="s">
        <v>28</v>
      </c>
      <c r="D9" s="172" t="s">
        <v>38</v>
      </c>
      <c r="E9" s="169" t="s">
        <v>30</v>
      </c>
      <c r="F9" s="169" t="s">
        <v>31</v>
      </c>
      <c r="G9" s="169" t="s">
        <v>32</v>
      </c>
      <c r="H9" s="169" t="s">
        <v>44</v>
      </c>
      <c r="I9" s="169">
        <v>45000</v>
      </c>
      <c r="J9" s="169">
        <v>33600</v>
      </c>
      <c r="K9" s="169">
        <v>6400</v>
      </c>
      <c r="L9" s="169">
        <v>5000</v>
      </c>
      <c r="M9" s="169">
        <v>2000</v>
      </c>
      <c r="N9" s="169">
        <v>2000</v>
      </c>
      <c r="O9" s="169">
        <v>0</v>
      </c>
      <c r="P9" s="169">
        <v>0</v>
      </c>
      <c r="Q9" s="169">
        <v>0</v>
      </c>
      <c r="R9" s="192">
        <v>100</v>
      </c>
      <c r="S9" s="169">
        <v>100</v>
      </c>
      <c r="T9" s="169">
        <v>0</v>
      </c>
      <c r="U9" s="169">
        <v>0</v>
      </c>
      <c r="V9" s="193">
        <v>100</v>
      </c>
      <c r="W9" s="169">
        <v>100</v>
      </c>
      <c r="X9" s="169">
        <v>0</v>
      </c>
      <c r="Y9" s="169">
        <v>0</v>
      </c>
      <c r="Z9" s="169" t="s">
        <v>40</v>
      </c>
      <c r="AA9" s="169" t="s">
        <v>45</v>
      </c>
      <c r="AB9" s="196" t="s">
        <v>46</v>
      </c>
    </row>
    <row r="10" ht="50" customHeight="1" spans="1:28">
      <c r="A10" s="169">
        <v>4</v>
      </c>
      <c r="B10" s="173" t="s">
        <v>47</v>
      </c>
      <c r="C10" s="171" t="s">
        <v>28</v>
      </c>
      <c r="D10" s="172" t="s">
        <v>29</v>
      </c>
      <c r="E10" s="169" t="s">
        <v>30</v>
      </c>
      <c r="F10" s="169" t="s">
        <v>48</v>
      </c>
      <c r="G10" s="169" t="s">
        <v>32</v>
      </c>
      <c r="H10" s="169" t="s">
        <v>49</v>
      </c>
      <c r="I10" s="169">
        <v>213394</v>
      </c>
      <c r="J10" s="169">
        <v>71971</v>
      </c>
      <c r="K10" s="169">
        <v>141423</v>
      </c>
      <c r="L10" s="169">
        <v>0</v>
      </c>
      <c r="M10" s="169">
        <v>20000</v>
      </c>
      <c r="N10" s="169">
        <v>20000</v>
      </c>
      <c r="O10" s="169">
        <v>0</v>
      </c>
      <c r="P10" s="169">
        <v>0</v>
      </c>
      <c r="Q10" s="169">
        <v>286011</v>
      </c>
      <c r="R10" s="192">
        <v>4500</v>
      </c>
      <c r="S10" s="169">
        <v>4500</v>
      </c>
      <c r="T10" s="169">
        <v>0</v>
      </c>
      <c r="U10" s="169">
        <v>0</v>
      </c>
      <c r="V10" s="193">
        <v>4500</v>
      </c>
      <c r="W10" s="169">
        <v>4500</v>
      </c>
      <c r="X10" s="169">
        <v>0</v>
      </c>
      <c r="Y10" s="169">
        <v>0</v>
      </c>
      <c r="Z10" s="169" t="s">
        <v>40</v>
      </c>
      <c r="AA10" s="169" t="s">
        <v>50</v>
      </c>
      <c r="AB10" s="196" t="s">
        <v>51</v>
      </c>
    </row>
    <row r="11" ht="50" customHeight="1" spans="1:28">
      <c r="A11" s="169">
        <v>5</v>
      </c>
      <c r="B11" s="173" t="s">
        <v>52</v>
      </c>
      <c r="C11" s="171" t="s">
        <v>28</v>
      </c>
      <c r="D11" s="172" t="s">
        <v>29</v>
      </c>
      <c r="E11" s="169" t="s">
        <v>30</v>
      </c>
      <c r="F11" s="169" t="s">
        <v>48</v>
      </c>
      <c r="G11" s="169" t="s">
        <v>32</v>
      </c>
      <c r="H11" s="169" t="s">
        <v>53</v>
      </c>
      <c r="I11" s="169">
        <v>533998</v>
      </c>
      <c r="J11" s="169">
        <v>173676</v>
      </c>
      <c r="K11" s="169">
        <v>360322</v>
      </c>
      <c r="L11" s="169">
        <v>0</v>
      </c>
      <c r="M11" s="169">
        <v>68000</v>
      </c>
      <c r="N11" s="169">
        <v>28000</v>
      </c>
      <c r="O11" s="169">
        <v>40000</v>
      </c>
      <c r="P11" s="169">
        <v>0</v>
      </c>
      <c r="Q11" s="169">
        <v>183527</v>
      </c>
      <c r="R11" s="192">
        <v>19500</v>
      </c>
      <c r="S11" s="169">
        <v>6500</v>
      </c>
      <c r="T11" s="169">
        <v>13000</v>
      </c>
      <c r="U11" s="169">
        <v>0</v>
      </c>
      <c r="V11" s="193">
        <v>47500</v>
      </c>
      <c r="W11" s="169">
        <v>18700</v>
      </c>
      <c r="X11" s="169">
        <v>28800</v>
      </c>
      <c r="Y11" s="169">
        <v>0</v>
      </c>
      <c r="Z11" s="169" t="s">
        <v>54</v>
      </c>
      <c r="AA11" s="169" t="s">
        <v>55</v>
      </c>
      <c r="AB11" s="196" t="s">
        <v>56</v>
      </c>
    </row>
    <row r="12" ht="50" customHeight="1" spans="1:28">
      <c r="A12" s="169">
        <v>6</v>
      </c>
      <c r="B12" s="170" t="s">
        <v>57</v>
      </c>
      <c r="C12" s="171" t="s">
        <v>28</v>
      </c>
      <c r="D12" s="172" t="s">
        <v>58</v>
      </c>
      <c r="E12" s="169" t="s">
        <v>30</v>
      </c>
      <c r="F12" s="169" t="s">
        <v>48</v>
      </c>
      <c r="G12" s="169" t="s">
        <v>32</v>
      </c>
      <c r="H12" s="169" t="s">
        <v>49</v>
      </c>
      <c r="I12" s="169">
        <v>398005</v>
      </c>
      <c r="J12" s="169">
        <v>105770</v>
      </c>
      <c r="K12" s="169">
        <v>292235</v>
      </c>
      <c r="L12" s="169">
        <v>0</v>
      </c>
      <c r="M12" s="169">
        <v>10000</v>
      </c>
      <c r="N12" s="169">
        <v>10000</v>
      </c>
      <c r="O12" s="169">
        <v>0</v>
      </c>
      <c r="P12" s="169">
        <v>0</v>
      </c>
      <c r="Q12" s="169">
        <v>362412</v>
      </c>
      <c r="R12" s="192">
        <v>4000</v>
      </c>
      <c r="S12" s="169">
        <v>4000</v>
      </c>
      <c r="T12" s="169">
        <v>0</v>
      </c>
      <c r="U12" s="169">
        <v>0</v>
      </c>
      <c r="V12" s="193">
        <v>11000</v>
      </c>
      <c r="W12" s="169">
        <v>11000</v>
      </c>
      <c r="X12" s="169">
        <v>0</v>
      </c>
      <c r="Y12" s="169">
        <v>0</v>
      </c>
      <c r="Z12" s="169" t="s">
        <v>59</v>
      </c>
      <c r="AA12" s="169" t="s">
        <v>60</v>
      </c>
      <c r="AB12" s="196" t="s">
        <v>61</v>
      </c>
    </row>
    <row r="13" ht="50" customHeight="1" spans="1:28">
      <c r="A13" s="169">
        <v>7</v>
      </c>
      <c r="B13" s="173" t="s">
        <v>62</v>
      </c>
      <c r="C13" s="171" t="s">
        <v>28</v>
      </c>
      <c r="D13" s="172" t="s">
        <v>63</v>
      </c>
      <c r="E13" s="169" t="s">
        <v>30</v>
      </c>
      <c r="F13" s="169" t="s">
        <v>48</v>
      </c>
      <c r="G13" s="169" t="s">
        <v>32</v>
      </c>
      <c r="H13" s="169" t="s">
        <v>64</v>
      </c>
      <c r="I13" s="169">
        <v>98603</v>
      </c>
      <c r="J13" s="169">
        <v>38603</v>
      </c>
      <c r="K13" s="169">
        <v>60000</v>
      </c>
      <c r="L13" s="169">
        <v>0</v>
      </c>
      <c r="M13" s="169">
        <v>9000</v>
      </c>
      <c r="N13" s="169">
        <v>9000</v>
      </c>
      <c r="O13" s="169">
        <v>0</v>
      </c>
      <c r="P13" s="169">
        <v>0</v>
      </c>
      <c r="Q13" s="169">
        <v>33680</v>
      </c>
      <c r="R13" s="192">
        <v>0</v>
      </c>
      <c r="S13" s="169">
        <v>0</v>
      </c>
      <c r="T13" s="169">
        <v>0</v>
      </c>
      <c r="U13" s="169">
        <v>0</v>
      </c>
      <c r="V13" s="193">
        <v>150</v>
      </c>
      <c r="W13" s="169">
        <v>150</v>
      </c>
      <c r="X13" s="169">
        <v>0</v>
      </c>
      <c r="Y13" s="169">
        <v>0</v>
      </c>
      <c r="Z13" s="169" t="s">
        <v>65</v>
      </c>
      <c r="AA13" s="169" t="s">
        <v>66</v>
      </c>
      <c r="AB13" s="196" t="s">
        <v>67</v>
      </c>
    </row>
    <row r="14" ht="50" customHeight="1" spans="1:28">
      <c r="A14" s="169">
        <v>8</v>
      </c>
      <c r="B14" s="173" t="s">
        <v>68</v>
      </c>
      <c r="C14" s="171" t="s">
        <v>28</v>
      </c>
      <c r="D14" s="172" t="s">
        <v>63</v>
      </c>
      <c r="E14" s="169" t="s">
        <v>30</v>
      </c>
      <c r="F14" s="169" t="s">
        <v>48</v>
      </c>
      <c r="G14" s="169" t="s">
        <v>32</v>
      </c>
      <c r="H14" s="169" t="s">
        <v>69</v>
      </c>
      <c r="I14" s="169">
        <v>7307</v>
      </c>
      <c r="J14" s="169">
        <v>4807</v>
      </c>
      <c r="K14" s="169">
        <v>2500</v>
      </c>
      <c r="L14" s="169">
        <v>0</v>
      </c>
      <c r="M14" s="169">
        <v>4000</v>
      </c>
      <c r="N14" s="169">
        <v>2333</v>
      </c>
      <c r="O14" s="169">
        <v>1667</v>
      </c>
      <c r="P14" s="169">
        <v>0</v>
      </c>
      <c r="Q14" s="169">
        <v>0</v>
      </c>
      <c r="R14" s="192">
        <v>2500</v>
      </c>
      <c r="S14" s="169">
        <v>833</v>
      </c>
      <c r="T14" s="169">
        <v>1667</v>
      </c>
      <c r="U14" s="169">
        <v>0</v>
      </c>
      <c r="V14" s="193">
        <v>2688</v>
      </c>
      <c r="W14" s="169">
        <v>1021</v>
      </c>
      <c r="X14" s="169">
        <v>1667</v>
      </c>
      <c r="Y14" s="169">
        <v>0</v>
      </c>
      <c r="Z14" s="169" t="s">
        <v>70</v>
      </c>
      <c r="AA14" s="169" t="s">
        <v>71</v>
      </c>
      <c r="AB14" s="196" t="s">
        <v>72</v>
      </c>
    </row>
    <row r="15" ht="50" customHeight="1" spans="1:28">
      <c r="A15" s="169">
        <v>9</v>
      </c>
      <c r="B15" s="174" t="s">
        <v>73</v>
      </c>
      <c r="C15" s="169"/>
      <c r="D15" s="172" t="s">
        <v>74</v>
      </c>
      <c r="E15" s="169" t="s">
        <v>30</v>
      </c>
      <c r="F15" s="169" t="s">
        <v>48</v>
      </c>
      <c r="G15" s="169" t="s">
        <v>32</v>
      </c>
      <c r="H15" s="169" t="s">
        <v>75</v>
      </c>
      <c r="I15" s="169">
        <v>320654</v>
      </c>
      <c r="J15" s="169">
        <v>137354</v>
      </c>
      <c r="K15" s="169">
        <v>183300</v>
      </c>
      <c r="L15" s="169">
        <v>0</v>
      </c>
      <c r="M15" s="169">
        <v>34500</v>
      </c>
      <c r="N15" s="169">
        <v>20000</v>
      </c>
      <c r="O15" s="169">
        <v>14500</v>
      </c>
      <c r="P15" s="169">
        <v>0</v>
      </c>
      <c r="Q15" s="169">
        <v>261189</v>
      </c>
      <c r="R15" s="192">
        <v>9900</v>
      </c>
      <c r="S15" s="169">
        <v>5400</v>
      </c>
      <c r="T15" s="169">
        <v>4500</v>
      </c>
      <c r="U15" s="169">
        <v>0</v>
      </c>
      <c r="V15" s="193">
        <v>14700</v>
      </c>
      <c r="W15" s="169">
        <v>9700</v>
      </c>
      <c r="X15" s="169">
        <v>5000</v>
      </c>
      <c r="Y15" s="169">
        <v>0</v>
      </c>
      <c r="Z15" s="169" t="s">
        <v>76</v>
      </c>
      <c r="AA15" s="169" t="s">
        <v>77</v>
      </c>
      <c r="AB15" s="196" t="s">
        <v>78</v>
      </c>
    </row>
    <row r="16" ht="50" customHeight="1" spans="1:28">
      <c r="A16" s="169">
        <v>10</v>
      </c>
      <c r="B16" s="170" t="s">
        <v>79</v>
      </c>
      <c r="C16" s="169"/>
      <c r="D16" s="172" t="s">
        <v>74</v>
      </c>
      <c r="E16" s="169" t="s">
        <v>30</v>
      </c>
      <c r="F16" s="169" t="s">
        <v>48</v>
      </c>
      <c r="G16" s="169" t="s">
        <v>32</v>
      </c>
      <c r="H16" s="169" t="s">
        <v>80</v>
      </c>
      <c r="I16" s="169">
        <v>92763</v>
      </c>
      <c r="J16" s="169">
        <v>57563</v>
      </c>
      <c r="K16" s="169">
        <v>35200</v>
      </c>
      <c r="L16" s="169">
        <v>0</v>
      </c>
      <c r="M16" s="169">
        <v>29000</v>
      </c>
      <c r="N16" s="169">
        <v>15000</v>
      </c>
      <c r="O16" s="169">
        <v>14000</v>
      </c>
      <c r="P16" s="169">
        <v>0</v>
      </c>
      <c r="Q16" s="169">
        <v>49000</v>
      </c>
      <c r="R16" s="192">
        <v>15150</v>
      </c>
      <c r="S16" s="169">
        <v>8150</v>
      </c>
      <c r="T16" s="169">
        <v>7000</v>
      </c>
      <c r="U16" s="169">
        <v>0</v>
      </c>
      <c r="V16" s="193">
        <v>20850</v>
      </c>
      <c r="W16" s="169">
        <v>11350</v>
      </c>
      <c r="X16" s="169">
        <v>9500</v>
      </c>
      <c r="Y16" s="169">
        <v>0</v>
      </c>
      <c r="Z16" s="169" t="s">
        <v>81</v>
      </c>
      <c r="AA16" s="169" t="s">
        <v>82</v>
      </c>
      <c r="AB16" s="196" t="s">
        <v>83</v>
      </c>
    </row>
    <row r="17" ht="50" customHeight="1" spans="1:28">
      <c r="A17" s="169">
        <v>11</v>
      </c>
      <c r="B17" s="173" t="s">
        <v>84</v>
      </c>
      <c r="C17" s="169"/>
      <c r="D17" s="172" t="s">
        <v>74</v>
      </c>
      <c r="E17" s="169" t="s">
        <v>30</v>
      </c>
      <c r="F17" s="169" t="s">
        <v>48</v>
      </c>
      <c r="G17" s="169" t="s">
        <v>32</v>
      </c>
      <c r="H17" s="169" t="s">
        <v>80</v>
      </c>
      <c r="I17" s="169">
        <v>19675</v>
      </c>
      <c r="J17" s="169">
        <v>17150</v>
      </c>
      <c r="K17" s="169">
        <v>2525</v>
      </c>
      <c r="L17" s="169">
        <v>0</v>
      </c>
      <c r="M17" s="169">
        <v>2745</v>
      </c>
      <c r="N17" s="169">
        <v>2745</v>
      </c>
      <c r="O17" s="169">
        <v>0</v>
      </c>
      <c r="P17" s="169">
        <v>0</v>
      </c>
      <c r="Q17" s="169">
        <v>10107</v>
      </c>
      <c r="R17" s="192">
        <v>1000</v>
      </c>
      <c r="S17" s="169">
        <v>1000</v>
      </c>
      <c r="T17" s="169">
        <v>0</v>
      </c>
      <c r="U17" s="169">
        <v>0</v>
      </c>
      <c r="V17" s="193">
        <v>1000</v>
      </c>
      <c r="W17" s="169">
        <v>1000</v>
      </c>
      <c r="X17" s="169">
        <v>0</v>
      </c>
      <c r="Y17" s="169">
        <v>0</v>
      </c>
      <c r="Z17" s="169" t="s">
        <v>40</v>
      </c>
      <c r="AA17" s="169" t="s">
        <v>85</v>
      </c>
      <c r="AB17" s="197" t="s">
        <v>86</v>
      </c>
    </row>
    <row r="18" ht="50" customHeight="1" spans="1:28">
      <c r="A18" s="169">
        <v>12</v>
      </c>
      <c r="B18" s="170" t="s">
        <v>87</v>
      </c>
      <c r="C18" s="169"/>
      <c r="D18" s="172" t="s">
        <v>74</v>
      </c>
      <c r="E18" s="169" t="s">
        <v>30</v>
      </c>
      <c r="F18" s="169" t="s">
        <v>48</v>
      </c>
      <c r="G18" s="169" t="s">
        <v>32</v>
      </c>
      <c r="H18" s="169" t="s">
        <v>49</v>
      </c>
      <c r="I18" s="169">
        <v>21008</v>
      </c>
      <c r="J18" s="169">
        <v>20871</v>
      </c>
      <c r="K18" s="169">
        <v>137</v>
      </c>
      <c r="L18" s="169">
        <v>0</v>
      </c>
      <c r="M18" s="169">
        <v>1600</v>
      </c>
      <c r="N18" s="169">
        <v>1600</v>
      </c>
      <c r="O18" s="169">
        <v>0</v>
      </c>
      <c r="P18" s="169">
        <v>0</v>
      </c>
      <c r="Q18" s="169">
        <v>13000</v>
      </c>
      <c r="R18" s="192">
        <v>900</v>
      </c>
      <c r="S18" s="169">
        <v>900</v>
      </c>
      <c r="T18" s="169">
        <v>0</v>
      </c>
      <c r="U18" s="169">
        <v>0</v>
      </c>
      <c r="V18" s="193">
        <v>926</v>
      </c>
      <c r="W18" s="169">
        <v>926</v>
      </c>
      <c r="X18" s="169">
        <v>0</v>
      </c>
      <c r="Y18" s="169">
        <v>0</v>
      </c>
      <c r="Z18" s="169" t="s">
        <v>88</v>
      </c>
      <c r="AA18" s="169" t="s">
        <v>89</v>
      </c>
      <c r="AB18" s="196" t="s">
        <v>90</v>
      </c>
    </row>
    <row r="19" ht="50" customHeight="1" spans="1:28">
      <c r="A19" s="169">
        <v>13</v>
      </c>
      <c r="B19" s="173" t="s">
        <v>91</v>
      </c>
      <c r="C19" s="169"/>
      <c r="D19" s="172" t="s">
        <v>74</v>
      </c>
      <c r="E19" s="169" t="s">
        <v>30</v>
      </c>
      <c r="F19" s="169" t="s">
        <v>48</v>
      </c>
      <c r="G19" s="169" t="s">
        <v>32</v>
      </c>
      <c r="H19" s="169" t="s">
        <v>80</v>
      </c>
      <c r="I19" s="169">
        <v>22721</v>
      </c>
      <c r="J19" s="169">
        <v>9416</v>
      </c>
      <c r="K19" s="169">
        <v>13305</v>
      </c>
      <c r="L19" s="169">
        <v>0</v>
      </c>
      <c r="M19" s="169">
        <v>4200</v>
      </c>
      <c r="N19" s="169">
        <v>4200</v>
      </c>
      <c r="O19" s="169">
        <v>0</v>
      </c>
      <c r="P19" s="169">
        <v>0</v>
      </c>
      <c r="Q19" s="169">
        <v>16070</v>
      </c>
      <c r="R19" s="192">
        <v>1301</v>
      </c>
      <c r="S19" s="169">
        <v>1301</v>
      </c>
      <c r="T19" s="169">
        <v>0</v>
      </c>
      <c r="U19" s="169">
        <v>0</v>
      </c>
      <c r="V19" s="193">
        <v>1385</v>
      </c>
      <c r="W19" s="169">
        <v>1385</v>
      </c>
      <c r="X19" s="169">
        <v>0</v>
      </c>
      <c r="Y19" s="169">
        <v>0</v>
      </c>
      <c r="Z19" s="169" t="s">
        <v>92</v>
      </c>
      <c r="AA19" s="169" t="s">
        <v>93</v>
      </c>
      <c r="AB19" s="196" t="s">
        <v>94</v>
      </c>
    </row>
    <row r="20" ht="50" customHeight="1" spans="1:28">
      <c r="A20" s="169">
        <v>14</v>
      </c>
      <c r="B20" s="173" t="s">
        <v>95</v>
      </c>
      <c r="C20" s="169"/>
      <c r="D20" s="172" t="s">
        <v>29</v>
      </c>
      <c r="E20" s="169" t="s">
        <v>30</v>
      </c>
      <c r="F20" s="169" t="s">
        <v>48</v>
      </c>
      <c r="G20" s="169" t="s">
        <v>32</v>
      </c>
      <c r="H20" s="169" t="s">
        <v>33</v>
      </c>
      <c r="I20" s="169">
        <v>180152</v>
      </c>
      <c r="J20" s="169">
        <v>54352</v>
      </c>
      <c r="K20" s="169">
        <v>125800</v>
      </c>
      <c r="L20" s="169">
        <v>0</v>
      </c>
      <c r="M20" s="169">
        <v>10000</v>
      </c>
      <c r="N20" s="169">
        <v>10000</v>
      </c>
      <c r="O20" s="169">
        <v>0</v>
      </c>
      <c r="P20" s="169">
        <v>0</v>
      </c>
      <c r="Q20" s="169">
        <v>144815</v>
      </c>
      <c r="R20" s="192">
        <v>1200</v>
      </c>
      <c r="S20" s="169">
        <v>1200</v>
      </c>
      <c r="T20" s="169">
        <v>0</v>
      </c>
      <c r="U20" s="169">
        <v>0</v>
      </c>
      <c r="V20" s="193">
        <v>2251</v>
      </c>
      <c r="W20" s="169">
        <v>2251</v>
      </c>
      <c r="X20" s="169">
        <v>0</v>
      </c>
      <c r="Y20" s="169">
        <v>0</v>
      </c>
      <c r="Z20" s="169" t="s">
        <v>96</v>
      </c>
      <c r="AA20" s="169" t="s">
        <v>97</v>
      </c>
      <c r="AB20" s="196" t="s">
        <v>98</v>
      </c>
    </row>
    <row r="21" ht="50" customHeight="1" spans="1:28">
      <c r="A21" s="169">
        <v>15</v>
      </c>
      <c r="B21" s="173" t="s">
        <v>99</v>
      </c>
      <c r="C21" s="169"/>
      <c r="D21" s="172" t="s">
        <v>29</v>
      </c>
      <c r="E21" s="169" t="s">
        <v>30</v>
      </c>
      <c r="F21" s="169" t="s">
        <v>48</v>
      </c>
      <c r="G21" s="169" t="s">
        <v>32</v>
      </c>
      <c r="H21" s="169" t="s">
        <v>64</v>
      </c>
      <c r="I21" s="169">
        <v>15586</v>
      </c>
      <c r="J21" s="169">
        <v>14086</v>
      </c>
      <c r="K21" s="169">
        <v>1500</v>
      </c>
      <c r="L21" s="169">
        <v>0</v>
      </c>
      <c r="M21" s="169">
        <v>4000</v>
      </c>
      <c r="N21" s="169">
        <v>4000</v>
      </c>
      <c r="O21" s="169">
        <v>0</v>
      </c>
      <c r="P21" s="169">
        <v>0</v>
      </c>
      <c r="Q21" s="169">
        <v>2408</v>
      </c>
      <c r="R21" s="192">
        <v>850</v>
      </c>
      <c r="S21" s="169">
        <v>850</v>
      </c>
      <c r="T21" s="169">
        <v>0</v>
      </c>
      <c r="U21" s="169">
        <v>0</v>
      </c>
      <c r="V21" s="193">
        <v>1302</v>
      </c>
      <c r="W21" s="169">
        <v>1302</v>
      </c>
      <c r="X21" s="169">
        <v>0</v>
      </c>
      <c r="Y21" s="169">
        <v>0</v>
      </c>
      <c r="Z21" s="169" t="s">
        <v>100</v>
      </c>
      <c r="AA21" s="169" t="s">
        <v>101</v>
      </c>
      <c r="AB21" s="196" t="s">
        <v>102</v>
      </c>
    </row>
    <row r="22" ht="50" customHeight="1" spans="1:28">
      <c r="A22" s="169">
        <v>16</v>
      </c>
      <c r="B22" s="173" t="s">
        <v>103</v>
      </c>
      <c r="C22" s="169"/>
      <c r="D22" s="172" t="s">
        <v>29</v>
      </c>
      <c r="E22" s="169" t="s">
        <v>30</v>
      </c>
      <c r="F22" s="169" t="s">
        <v>48</v>
      </c>
      <c r="G22" s="169" t="s">
        <v>32</v>
      </c>
      <c r="H22" s="169" t="s">
        <v>64</v>
      </c>
      <c r="I22" s="169">
        <v>12798</v>
      </c>
      <c r="J22" s="169">
        <v>12798</v>
      </c>
      <c r="K22" s="169">
        <v>0</v>
      </c>
      <c r="L22" s="169">
        <v>0</v>
      </c>
      <c r="M22" s="169">
        <v>3500</v>
      </c>
      <c r="N22" s="169">
        <v>3500</v>
      </c>
      <c r="O22" s="169">
        <v>0</v>
      </c>
      <c r="P22" s="169">
        <v>0</v>
      </c>
      <c r="Q22" s="169">
        <v>4312</v>
      </c>
      <c r="R22" s="192">
        <v>600</v>
      </c>
      <c r="S22" s="169">
        <v>600</v>
      </c>
      <c r="T22" s="169">
        <v>0</v>
      </c>
      <c r="U22" s="169">
        <v>0</v>
      </c>
      <c r="V22" s="193">
        <v>695</v>
      </c>
      <c r="W22" s="169">
        <v>695</v>
      </c>
      <c r="X22" s="169">
        <v>0</v>
      </c>
      <c r="Y22" s="169">
        <v>0</v>
      </c>
      <c r="Z22" s="169" t="s">
        <v>104</v>
      </c>
      <c r="AA22" s="169" t="s">
        <v>105</v>
      </c>
      <c r="AB22" s="196" t="s">
        <v>106</v>
      </c>
    </row>
    <row r="23" ht="50" customHeight="1" spans="1:28">
      <c r="A23" s="169">
        <v>17</v>
      </c>
      <c r="B23" s="173" t="s">
        <v>107</v>
      </c>
      <c r="C23" s="169"/>
      <c r="D23" s="172" t="s">
        <v>108</v>
      </c>
      <c r="E23" s="169" t="s">
        <v>30</v>
      </c>
      <c r="F23" s="169" t="s">
        <v>109</v>
      </c>
      <c r="G23" s="169" t="s">
        <v>32</v>
      </c>
      <c r="H23" s="169" t="s">
        <v>80</v>
      </c>
      <c r="I23" s="169">
        <v>30732</v>
      </c>
      <c r="J23" s="169">
        <v>11955</v>
      </c>
      <c r="K23" s="169">
        <v>18777</v>
      </c>
      <c r="L23" s="169">
        <v>0</v>
      </c>
      <c r="M23" s="169">
        <v>2200</v>
      </c>
      <c r="N23" s="169">
        <v>2200</v>
      </c>
      <c r="O23" s="169">
        <v>0</v>
      </c>
      <c r="P23" s="169">
        <v>0</v>
      </c>
      <c r="Q23" s="169">
        <v>40280</v>
      </c>
      <c r="R23" s="192">
        <v>1900</v>
      </c>
      <c r="S23" s="169">
        <v>1900</v>
      </c>
      <c r="T23" s="169">
        <v>0</v>
      </c>
      <c r="U23" s="169">
        <v>0</v>
      </c>
      <c r="V23" s="193">
        <v>1900</v>
      </c>
      <c r="W23" s="169">
        <v>1900</v>
      </c>
      <c r="X23" s="169">
        <v>0</v>
      </c>
      <c r="Y23" s="169">
        <v>0</v>
      </c>
      <c r="Z23" s="169" t="s">
        <v>40</v>
      </c>
      <c r="AA23" s="169" t="s">
        <v>110</v>
      </c>
      <c r="AB23" s="196" t="s">
        <v>111</v>
      </c>
    </row>
    <row r="24" ht="50" customHeight="1" spans="1:28">
      <c r="A24" s="169">
        <v>18</v>
      </c>
      <c r="B24" s="170" t="s">
        <v>112</v>
      </c>
      <c r="C24" s="169"/>
      <c r="D24" s="172"/>
      <c r="E24" s="169" t="s">
        <v>30</v>
      </c>
      <c r="F24" s="169" t="s">
        <v>31</v>
      </c>
      <c r="G24" s="169" t="s">
        <v>32</v>
      </c>
      <c r="H24" s="169" t="s">
        <v>113</v>
      </c>
      <c r="I24" s="169">
        <v>200000</v>
      </c>
      <c r="J24" s="169">
        <v>150000</v>
      </c>
      <c r="K24" s="169">
        <v>50000</v>
      </c>
      <c r="L24" s="169">
        <v>0</v>
      </c>
      <c r="M24" s="169">
        <v>1600</v>
      </c>
      <c r="N24" s="169">
        <v>1600</v>
      </c>
      <c r="O24" s="169">
        <v>0</v>
      </c>
      <c r="P24" s="169">
        <v>0</v>
      </c>
      <c r="Q24" s="169">
        <v>128771</v>
      </c>
      <c r="R24" s="192">
        <v>250</v>
      </c>
      <c r="S24" s="169">
        <v>250</v>
      </c>
      <c r="T24" s="169">
        <v>0</v>
      </c>
      <c r="U24" s="169">
        <v>0</v>
      </c>
      <c r="V24" s="193">
        <v>600</v>
      </c>
      <c r="W24" s="169">
        <v>600</v>
      </c>
      <c r="X24" s="169">
        <v>0</v>
      </c>
      <c r="Y24" s="169">
        <v>0</v>
      </c>
      <c r="Z24" s="169" t="s">
        <v>114</v>
      </c>
      <c r="AA24" s="169" t="s">
        <v>115</v>
      </c>
      <c r="AB24" s="197" t="s">
        <v>116</v>
      </c>
    </row>
    <row r="25" ht="50" customHeight="1" spans="1:28">
      <c r="A25" s="169">
        <v>19</v>
      </c>
      <c r="B25" s="170" t="s">
        <v>117</v>
      </c>
      <c r="C25" s="169"/>
      <c r="D25" s="172" t="s">
        <v>63</v>
      </c>
      <c r="E25" s="169" t="s">
        <v>30</v>
      </c>
      <c r="F25" s="169" t="s">
        <v>31</v>
      </c>
      <c r="G25" s="169" t="s">
        <v>32</v>
      </c>
      <c r="H25" s="169" t="s">
        <v>118</v>
      </c>
      <c r="I25" s="169">
        <v>200000</v>
      </c>
      <c r="J25" s="169">
        <v>200000</v>
      </c>
      <c r="K25" s="169">
        <v>0</v>
      </c>
      <c r="L25" s="169">
        <v>0</v>
      </c>
      <c r="M25" s="169">
        <v>25000</v>
      </c>
      <c r="N25" s="169">
        <v>25000</v>
      </c>
      <c r="O25" s="169">
        <v>0</v>
      </c>
      <c r="P25" s="169">
        <v>0</v>
      </c>
      <c r="Q25" s="169">
        <v>193683</v>
      </c>
      <c r="R25" s="192">
        <v>3500</v>
      </c>
      <c r="S25" s="169">
        <v>3500</v>
      </c>
      <c r="T25" s="169">
        <v>0</v>
      </c>
      <c r="U25" s="169">
        <v>0</v>
      </c>
      <c r="V25" s="193">
        <v>3500</v>
      </c>
      <c r="W25" s="169">
        <v>3500</v>
      </c>
      <c r="X25" s="169">
        <v>0</v>
      </c>
      <c r="Y25" s="169">
        <v>0</v>
      </c>
      <c r="Z25" s="169" t="s">
        <v>40</v>
      </c>
      <c r="AA25" s="169" t="s">
        <v>119</v>
      </c>
      <c r="AB25" s="196" t="s">
        <v>120</v>
      </c>
    </row>
    <row r="26" ht="50" customHeight="1" spans="1:28">
      <c r="A26" s="169">
        <v>20</v>
      </c>
      <c r="B26" s="170" t="s">
        <v>121</v>
      </c>
      <c r="C26" s="169"/>
      <c r="D26" s="172" t="s">
        <v>29</v>
      </c>
      <c r="E26" s="169" t="s">
        <v>30</v>
      </c>
      <c r="F26" s="169" t="s">
        <v>31</v>
      </c>
      <c r="G26" s="169" t="s">
        <v>32</v>
      </c>
      <c r="H26" s="169" t="s">
        <v>64</v>
      </c>
      <c r="I26" s="169">
        <v>564543</v>
      </c>
      <c r="J26" s="169">
        <v>80543</v>
      </c>
      <c r="K26" s="169">
        <v>484000</v>
      </c>
      <c r="L26" s="169">
        <v>0</v>
      </c>
      <c r="M26" s="169">
        <v>114000</v>
      </c>
      <c r="N26" s="169">
        <v>34000</v>
      </c>
      <c r="O26" s="169">
        <v>80000</v>
      </c>
      <c r="P26" s="169">
        <v>0</v>
      </c>
      <c r="Q26" s="169">
        <v>460000</v>
      </c>
      <c r="R26" s="192">
        <v>45000</v>
      </c>
      <c r="S26" s="169">
        <v>9000</v>
      </c>
      <c r="T26" s="169">
        <v>36000</v>
      </c>
      <c r="U26" s="169">
        <v>0</v>
      </c>
      <c r="V26" s="193">
        <v>49100</v>
      </c>
      <c r="W26" s="169">
        <v>13100</v>
      </c>
      <c r="X26" s="169">
        <v>36000</v>
      </c>
      <c r="Y26" s="169">
        <v>0</v>
      </c>
      <c r="Z26" s="169" t="s">
        <v>122</v>
      </c>
      <c r="AA26" s="169" t="s">
        <v>123</v>
      </c>
      <c r="AB26" s="196" t="s">
        <v>124</v>
      </c>
    </row>
    <row r="27" ht="50" customHeight="1" spans="1:28">
      <c r="A27" s="169">
        <v>21</v>
      </c>
      <c r="B27" s="170" t="s">
        <v>125</v>
      </c>
      <c r="C27" s="169"/>
      <c r="D27" s="172" t="s">
        <v>63</v>
      </c>
      <c r="E27" s="169" t="s">
        <v>30</v>
      </c>
      <c r="F27" s="169" t="s">
        <v>31</v>
      </c>
      <c r="G27" s="169" t="s">
        <v>32</v>
      </c>
      <c r="H27" s="169" t="s">
        <v>44</v>
      </c>
      <c r="I27" s="169">
        <v>292972</v>
      </c>
      <c r="J27" s="169">
        <v>64877</v>
      </c>
      <c r="K27" s="169">
        <v>228095</v>
      </c>
      <c r="L27" s="169">
        <v>0</v>
      </c>
      <c r="M27" s="169">
        <v>72000</v>
      </c>
      <c r="N27" s="169">
        <v>12000</v>
      </c>
      <c r="O27" s="169">
        <v>60000</v>
      </c>
      <c r="P27" s="169">
        <v>0</v>
      </c>
      <c r="Q27" s="169">
        <v>0</v>
      </c>
      <c r="R27" s="192">
        <v>3000</v>
      </c>
      <c r="S27" s="169">
        <v>500</v>
      </c>
      <c r="T27" s="169">
        <v>2500</v>
      </c>
      <c r="U27" s="169">
        <v>0</v>
      </c>
      <c r="V27" s="193">
        <v>34000</v>
      </c>
      <c r="W27" s="169">
        <v>3000</v>
      </c>
      <c r="X27" s="169">
        <v>31000</v>
      </c>
      <c r="Y27" s="169">
        <v>0</v>
      </c>
      <c r="Z27" s="169" t="s">
        <v>126</v>
      </c>
      <c r="AA27" s="169" t="s">
        <v>127</v>
      </c>
      <c r="AB27" s="197" t="s">
        <v>128</v>
      </c>
    </row>
    <row r="28" ht="50" customHeight="1" spans="1:28">
      <c r="A28" s="169">
        <v>22</v>
      </c>
      <c r="B28" s="170" t="s">
        <v>129</v>
      </c>
      <c r="C28" s="169"/>
      <c r="D28" s="172" t="s">
        <v>63</v>
      </c>
      <c r="E28" s="169" t="s">
        <v>30</v>
      </c>
      <c r="F28" s="169" t="s">
        <v>31</v>
      </c>
      <c r="G28" s="169" t="s">
        <v>32</v>
      </c>
      <c r="H28" s="169" t="s">
        <v>130</v>
      </c>
      <c r="I28" s="169">
        <v>392980</v>
      </c>
      <c r="J28" s="169">
        <v>80890</v>
      </c>
      <c r="K28" s="169">
        <v>312090</v>
      </c>
      <c r="L28" s="169">
        <v>0</v>
      </c>
      <c r="M28" s="169">
        <v>136000</v>
      </c>
      <c r="N28" s="169">
        <v>16000</v>
      </c>
      <c r="O28" s="169">
        <v>120000</v>
      </c>
      <c r="P28" s="169">
        <v>0</v>
      </c>
      <c r="Q28" s="169">
        <v>0</v>
      </c>
      <c r="R28" s="192">
        <v>33000</v>
      </c>
      <c r="S28" s="169">
        <v>3000</v>
      </c>
      <c r="T28" s="169">
        <v>30000</v>
      </c>
      <c r="U28" s="169">
        <v>0</v>
      </c>
      <c r="V28" s="193">
        <v>46000</v>
      </c>
      <c r="W28" s="169">
        <v>16000</v>
      </c>
      <c r="X28" s="169">
        <v>30000</v>
      </c>
      <c r="Y28" s="169">
        <v>0</v>
      </c>
      <c r="Z28" s="169" t="s">
        <v>131</v>
      </c>
      <c r="AA28" s="169" t="s">
        <v>132</v>
      </c>
      <c r="AB28" s="196" t="s">
        <v>133</v>
      </c>
    </row>
    <row r="29" ht="50" customHeight="1" spans="1:28">
      <c r="A29" s="169">
        <v>23</v>
      </c>
      <c r="B29" s="170" t="s">
        <v>134</v>
      </c>
      <c r="C29" s="169"/>
      <c r="D29" s="172" t="s">
        <v>63</v>
      </c>
      <c r="E29" s="169" t="s">
        <v>30</v>
      </c>
      <c r="F29" s="169" t="s">
        <v>31</v>
      </c>
      <c r="G29" s="169" t="s">
        <v>32</v>
      </c>
      <c r="H29" s="169" t="s">
        <v>44</v>
      </c>
      <c r="I29" s="169">
        <v>739006</v>
      </c>
      <c r="J29" s="169">
        <v>144667</v>
      </c>
      <c r="K29" s="169">
        <v>594339</v>
      </c>
      <c r="L29" s="169">
        <v>0</v>
      </c>
      <c r="M29" s="169">
        <v>110000</v>
      </c>
      <c r="N29" s="169">
        <v>10000</v>
      </c>
      <c r="O29" s="169">
        <v>100000</v>
      </c>
      <c r="P29" s="169">
        <v>0</v>
      </c>
      <c r="Q29" s="169">
        <v>0</v>
      </c>
      <c r="R29" s="192">
        <v>11000</v>
      </c>
      <c r="S29" s="169">
        <v>1000</v>
      </c>
      <c r="T29" s="169">
        <v>10000</v>
      </c>
      <c r="U29" s="169">
        <v>0</v>
      </c>
      <c r="V29" s="193">
        <v>149136</v>
      </c>
      <c r="W29" s="169">
        <v>9136</v>
      </c>
      <c r="X29" s="169">
        <v>140000</v>
      </c>
      <c r="Y29" s="169">
        <v>0</v>
      </c>
      <c r="Z29" s="169" t="s">
        <v>135</v>
      </c>
      <c r="AA29" s="169" t="s">
        <v>136</v>
      </c>
      <c r="AB29" s="196" t="s">
        <v>137</v>
      </c>
    </row>
    <row r="30" ht="50" customHeight="1" spans="1:28">
      <c r="A30" s="169">
        <v>24</v>
      </c>
      <c r="B30" s="170" t="s">
        <v>138</v>
      </c>
      <c r="C30" s="169"/>
      <c r="D30" s="172" t="s">
        <v>38</v>
      </c>
      <c r="E30" s="169" t="s">
        <v>30</v>
      </c>
      <c r="F30" s="169" t="s">
        <v>31</v>
      </c>
      <c r="G30" s="169" t="s">
        <v>32</v>
      </c>
      <c r="H30" s="169" t="s">
        <v>39</v>
      </c>
      <c r="I30" s="169">
        <v>829517</v>
      </c>
      <c r="J30" s="169">
        <v>234296</v>
      </c>
      <c r="K30" s="169">
        <v>595221</v>
      </c>
      <c r="L30" s="169">
        <v>0</v>
      </c>
      <c r="M30" s="169">
        <v>252000</v>
      </c>
      <c r="N30" s="169">
        <v>12000</v>
      </c>
      <c r="O30" s="169">
        <v>240000</v>
      </c>
      <c r="P30" s="169">
        <v>0</v>
      </c>
      <c r="Q30" s="169">
        <v>0</v>
      </c>
      <c r="R30" s="192">
        <v>0</v>
      </c>
      <c r="S30" s="169">
        <v>0</v>
      </c>
      <c r="T30" s="169">
        <v>0</v>
      </c>
      <c r="U30" s="169">
        <v>0</v>
      </c>
      <c r="V30" s="193">
        <v>0</v>
      </c>
      <c r="W30" s="169">
        <v>0</v>
      </c>
      <c r="X30" s="169">
        <v>0</v>
      </c>
      <c r="Y30" s="169">
        <v>0</v>
      </c>
      <c r="Z30" s="169" t="s">
        <v>65</v>
      </c>
      <c r="AA30" s="169" t="s">
        <v>65</v>
      </c>
      <c r="AB30" s="196" t="s">
        <v>139</v>
      </c>
    </row>
    <row r="31" ht="50" customHeight="1" spans="1:28">
      <c r="A31" s="169">
        <v>25</v>
      </c>
      <c r="B31" s="170" t="s">
        <v>140</v>
      </c>
      <c r="C31" s="169"/>
      <c r="D31" s="172" t="s">
        <v>38</v>
      </c>
      <c r="E31" s="169" t="s">
        <v>30</v>
      </c>
      <c r="F31" s="169" t="s">
        <v>31</v>
      </c>
      <c r="G31" s="169" t="s">
        <v>32</v>
      </c>
      <c r="H31" s="169" t="s">
        <v>141</v>
      </c>
      <c r="I31" s="169">
        <v>32000</v>
      </c>
      <c r="J31" s="169">
        <v>20000</v>
      </c>
      <c r="K31" s="169">
        <v>4000</v>
      </c>
      <c r="L31" s="169">
        <v>8000</v>
      </c>
      <c r="M31" s="169">
        <v>10000</v>
      </c>
      <c r="N31" s="169">
        <v>7333</v>
      </c>
      <c r="O31" s="169">
        <v>2667</v>
      </c>
      <c r="P31" s="169">
        <v>0</v>
      </c>
      <c r="Q31" s="169">
        <v>0</v>
      </c>
      <c r="R31" s="192">
        <v>0</v>
      </c>
      <c r="S31" s="169">
        <v>0</v>
      </c>
      <c r="T31" s="169">
        <v>0</v>
      </c>
      <c r="U31" s="169">
        <v>0</v>
      </c>
      <c r="V31" s="193">
        <v>814</v>
      </c>
      <c r="W31" s="169">
        <v>814</v>
      </c>
      <c r="X31" s="169">
        <v>0</v>
      </c>
      <c r="Y31" s="169">
        <v>0</v>
      </c>
      <c r="Z31" s="169" t="s">
        <v>65</v>
      </c>
      <c r="AA31" s="169" t="s">
        <v>142</v>
      </c>
      <c r="AB31" s="196" t="s">
        <v>143</v>
      </c>
    </row>
    <row r="32" ht="50" customHeight="1" spans="1:28">
      <c r="A32" s="169">
        <v>26</v>
      </c>
      <c r="B32" s="170" t="s">
        <v>144</v>
      </c>
      <c r="C32" s="169"/>
      <c r="D32" s="172"/>
      <c r="E32" s="169" t="s">
        <v>30</v>
      </c>
      <c r="F32" s="169" t="s">
        <v>31</v>
      </c>
      <c r="G32" s="169" t="s">
        <v>32</v>
      </c>
      <c r="H32" s="169" t="s">
        <v>130</v>
      </c>
      <c r="I32" s="169">
        <v>211240</v>
      </c>
      <c r="J32" s="169">
        <v>42248</v>
      </c>
      <c r="K32" s="169">
        <v>0</v>
      </c>
      <c r="L32" s="169">
        <v>168992</v>
      </c>
      <c r="M32" s="169">
        <v>35000</v>
      </c>
      <c r="N32" s="169">
        <v>7000</v>
      </c>
      <c r="O32" s="169">
        <v>0</v>
      </c>
      <c r="P32" s="169">
        <v>28000</v>
      </c>
      <c r="Q32" s="169">
        <v>0</v>
      </c>
      <c r="R32" s="192">
        <v>5000</v>
      </c>
      <c r="S32" s="169">
        <v>2000</v>
      </c>
      <c r="T32" s="169">
        <v>0</v>
      </c>
      <c r="U32" s="169">
        <v>3000</v>
      </c>
      <c r="V32" s="193">
        <v>9000</v>
      </c>
      <c r="W32" s="169">
        <v>3500</v>
      </c>
      <c r="X32" s="169">
        <v>0</v>
      </c>
      <c r="Y32" s="169">
        <v>5500</v>
      </c>
      <c r="Z32" s="169" t="s">
        <v>145</v>
      </c>
      <c r="AA32" s="169" t="s">
        <v>146</v>
      </c>
      <c r="AB32" s="197" t="s">
        <v>147</v>
      </c>
    </row>
    <row r="33" ht="50" customHeight="1" spans="1:28">
      <c r="A33" s="169">
        <v>27</v>
      </c>
      <c r="B33" s="170" t="s">
        <v>148</v>
      </c>
      <c r="C33" s="169"/>
      <c r="D33" s="172" t="s">
        <v>29</v>
      </c>
      <c r="E33" s="169" t="s">
        <v>30</v>
      </c>
      <c r="F33" s="169" t="s">
        <v>31</v>
      </c>
      <c r="G33" s="169" t="s">
        <v>32</v>
      </c>
      <c r="H33" s="169" t="s">
        <v>64</v>
      </c>
      <c r="I33" s="169">
        <v>80000</v>
      </c>
      <c r="J33" s="169">
        <v>79000</v>
      </c>
      <c r="K33" s="169">
        <v>1000</v>
      </c>
      <c r="L33" s="169">
        <v>0</v>
      </c>
      <c r="M33" s="169">
        <v>47500</v>
      </c>
      <c r="N33" s="169">
        <v>47000</v>
      </c>
      <c r="O33" s="169">
        <v>0</v>
      </c>
      <c r="P33" s="169">
        <v>500</v>
      </c>
      <c r="Q33" s="169">
        <v>0</v>
      </c>
      <c r="R33" s="192">
        <v>16000</v>
      </c>
      <c r="S33" s="169">
        <v>15500</v>
      </c>
      <c r="T33" s="169">
        <v>0</v>
      </c>
      <c r="U33" s="169">
        <v>500</v>
      </c>
      <c r="V33" s="193">
        <v>16000</v>
      </c>
      <c r="W33" s="169">
        <v>15900</v>
      </c>
      <c r="X33" s="169">
        <v>0</v>
      </c>
      <c r="Y33" s="169">
        <v>100</v>
      </c>
      <c r="Z33" s="169" t="s">
        <v>40</v>
      </c>
      <c r="AA33" s="169" t="s">
        <v>149</v>
      </c>
      <c r="AB33" s="197" t="s">
        <v>150</v>
      </c>
    </row>
    <row r="34" ht="50" customHeight="1" spans="1:28">
      <c r="A34" s="169">
        <v>28</v>
      </c>
      <c r="B34" s="170" t="s">
        <v>151</v>
      </c>
      <c r="C34" s="169"/>
      <c r="D34" s="172" t="s">
        <v>63</v>
      </c>
      <c r="E34" s="169" t="s">
        <v>30</v>
      </c>
      <c r="F34" s="169" t="s">
        <v>31</v>
      </c>
      <c r="G34" s="169" t="s">
        <v>32</v>
      </c>
      <c r="H34" s="169" t="s">
        <v>64</v>
      </c>
      <c r="I34" s="169">
        <v>90000</v>
      </c>
      <c r="J34" s="169">
        <v>45000</v>
      </c>
      <c r="K34" s="169">
        <v>0</v>
      </c>
      <c r="L34" s="169">
        <v>45000</v>
      </c>
      <c r="M34" s="169">
        <v>13000</v>
      </c>
      <c r="N34" s="169">
        <v>13000</v>
      </c>
      <c r="O34" s="169">
        <v>0</v>
      </c>
      <c r="P34" s="169">
        <v>0</v>
      </c>
      <c r="Q34" s="169">
        <v>0</v>
      </c>
      <c r="R34" s="192">
        <v>1900</v>
      </c>
      <c r="S34" s="169">
        <v>1900</v>
      </c>
      <c r="T34" s="169">
        <v>0</v>
      </c>
      <c r="U34" s="169">
        <v>0</v>
      </c>
      <c r="V34" s="193">
        <v>12000</v>
      </c>
      <c r="W34" s="169">
        <v>12000</v>
      </c>
      <c r="X34" s="169">
        <v>0</v>
      </c>
      <c r="Y34" s="169">
        <v>0</v>
      </c>
      <c r="Z34" s="169" t="s">
        <v>152</v>
      </c>
      <c r="AA34" s="169" t="s">
        <v>153</v>
      </c>
      <c r="AB34" s="196" t="s">
        <v>154</v>
      </c>
    </row>
    <row r="35" ht="50" customHeight="1" spans="1:28">
      <c r="A35" s="169">
        <v>29</v>
      </c>
      <c r="B35" s="170" t="s">
        <v>155</v>
      </c>
      <c r="C35" s="169"/>
      <c r="D35" s="172"/>
      <c r="E35" s="169" t="s">
        <v>30</v>
      </c>
      <c r="F35" s="169" t="s">
        <v>31</v>
      </c>
      <c r="G35" s="169" t="s">
        <v>32</v>
      </c>
      <c r="H35" s="169" t="s">
        <v>156</v>
      </c>
      <c r="I35" s="169">
        <v>6800</v>
      </c>
      <c r="J35" s="169">
        <v>600</v>
      </c>
      <c r="K35" s="169">
        <v>0</v>
      </c>
      <c r="L35" s="169">
        <v>6200</v>
      </c>
      <c r="M35" s="169">
        <v>3000</v>
      </c>
      <c r="N35" s="169">
        <v>400</v>
      </c>
      <c r="O35" s="169">
        <v>0</v>
      </c>
      <c r="P35" s="169">
        <v>2600</v>
      </c>
      <c r="Q35" s="169">
        <v>0</v>
      </c>
      <c r="R35" s="192">
        <v>500</v>
      </c>
      <c r="S35" s="169">
        <v>0</v>
      </c>
      <c r="T35" s="169">
        <v>0</v>
      </c>
      <c r="U35" s="169">
        <v>500</v>
      </c>
      <c r="V35" s="193">
        <v>900</v>
      </c>
      <c r="W35" s="169">
        <v>0</v>
      </c>
      <c r="X35" s="169">
        <v>0</v>
      </c>
      <c r="Y35" s="169">
        <v>900</v>
      </c>
      <c r="Z35" s="169" t="s">
        <v>145</v>
      </c>
      <c r="AA35" s="169" t="s">
        <v>157</v>
      </c>
      <c r="AB35" s="196" t="s">
        <v>158</v>
      </c>
    </row>
    <row r="36" ht="50" customHeight="1" spans="1:28">
      <c r="A36" s="169">
        <v>30</v>
      </c>
      <c r="B36" s="170" t="s">
        <v>159</v>
      </c>
      <c r="C36" s="169"/>
      <c r="D36" s="172" t="s">
        <v>29</v>
      </c>
      <c r="E36" s="169" t="s">
        <v>30</v>
      </c>
      <c r="F36" s="169" t="s">
        <v>31</v>
      </c>
      <c r="G36" s="169" t="s">
        <v>32</v>
      </c>
      <c r="H36" s="169" t="s">
        <v>33</v>
      </c>
      <c r="I36" s="169">
        <v>72000</v>
      </c>
      <c r="J36" s="169">
        <v>72000</v>
      </c>
      <c r="K36" s="169">
        <v>0</v>
      </c>
      <c r="L36" s="169">
        <v>0</v>
      </c>
      <c r="M36" s="169">
        <v>28000</v>
      </c>
      <c r="N36" s="169">
        <v>28000</v>
      </c>
      <c r="O36" s="169">
        <v>0</v>
      </c>
      <c r="P36" s="169">
        <v>0</v>
      </c>
      <c r="Q36" s="169">
        <v>0</v>
      </c>
      <c r="R36" s="192">
        <v>4500</v>
      </c>
      <c r="S36" s="169">
        <v>4500</v>
      </c>
      <c r="T36" s="169">
        <v>0</v>
      </c>
      <c r="U36" s="169">
        <v>0</v>
      </c>
      <c r="V36" s="193">
        <v>8900</v>
      </c>
      <c r="W36" s="169">
        <v>8900</v>
      </c>
      <c r="X36" s="169">
        <v>0</v>
      </c>
      <c r="Y36" s="169">
        <v>0</v>
      </c>
      <c r="Z36" s="169" t="s">
        <v>160</v>
      </c>
      <c r="AA36" s="169" t="s">
        <v>161</v>
      </c>
      <c r="AB36" s="196" t="s">
        <v>162</v>
      </c>
    </row>
    <row r="37" ht="50" customHeight="1" spans="1:28">
      <c r="A37" s="169">
        <v>31</v>
      </c>
      <c r="B37" s="170" t="s">
        <v>163</v>
      </c>
      <c r="C37" s="169"/>
      <c r="D37" s="172" t="s">
        <v>29</v>
      </c>
      <c r="E37" s="169" t="s">
        <v>30</v>
      </c>
      <c r="F37" s="169" t="s">
        <v>31</v>
      </c>
      <c r="G37" s="169" t="s">
        <v>32</v>
      </c>
      <c r="H37" s="169" t="s">
        <v>80</v>
      </c>
      <c r="I37" s="169">
        <v>22000</v>
      </c>
      <c r="J37" s="169">
        <v>22000</v>
      </c>
      <c r="K37" s="169">
        <v>0</v>
      </c>
      <c r="L37" s="169">
        <v>0</v>
      </c>
      <c r="M37" s="169">
        <v>14700</v>
      </c>
      <c r="N37" s="169">
        <v>14700</v>
      </c>
      <c r="O37" s="169">
        <v>0</v>
      </c>
      <c r="P37" s="169">
        <v>0</v>
      </c>
      <c r="Q37" s="169">
        <v>0</v>
      </c>
      <c r="R37" s="192">
        <v>5350</v>
      </c>
      <c r="S37" s="169">
        <v>5350</v>
      </c>
      <c r="T37" s="169">
        <v>0</v>
      </c>
      <c r="U37" s="169">
        <v>0</v>
      </c>
      <c r="V37" s="193">
        <v>9300</v>
      </c>
      <c r="W37" s="169">
        <v>9300</v>
      </c>
      <c r="X37" s="169">
        <v>0</v>
      </c>
      <c r="Y37" s="169">
        <v>0</v>
      </c>
      <c r="Z37" s="169" t="s">
        <v>164</v>
      </c>
      <c r="AA37" s="169" t="s">
        <v>165</v>
      </c>
      <c r="AB37" s="196" t="s">
        <v>166</v>
      </c>
    </row>
    <row r="38" ht="50" customHeight="1" spans="1:28">
      <c r="A38" s="169">
        <v>32</v>
      </c>
      <c r="B38" s="170" t="s">
        <v>167</v>
      </c>
      <c r="C38" s="169"/>
      <c r="D38" s="172"/>
      <c r="E38" s="169" t="s">
        <v>30</v>
      </c>
      <c r="F38" s="169" t="s">
        <v>31</v>
      </c>
      <c r="G38" s="169" t="s">
        <v>32</v>
      </c>
      <c r="H38" s="169" t="s">
        <v>130</v>
      </c>
      <c r="I38" s="169">
        <v>17000</v>
      </c>
      <c r="J38" s="169">
        <v>2000</v>
      </c>
      <c r="K38" s="169">
        <v>0</v>
      </c>
      <c r="L38" s="169">
        <v>15000</v>
      </c>
      <c r="M38" s="169">
        <v>3500</v>
      </c>
      <c r="N38" s="169">
        <v>500</v>
      </c>
      <c r="O38" s="169">
        <v>0</v>
      </c>
      <c r="P38" s="169">
        <v>3000</v>
      </c>
      <c r="Q38" s="169">
        <v>0</v>
      </c>
      <c r="R38" s="192">
        <v>2000</v>
      </c>
      <c r="S38" s="169">
        <v>500</v>
      </c>
      <c r="T38" s="169">
        <v>0</v>
      </c>
      <c r="U38" s="169">
        <v>1500</v>
      </c>
      <c r="V38" s="193">
        <v>2000</v>
      </c>
      <c r="W38" s="169">
        <v>500</v>
      </c>
      <c r="X38" s="169">
        <v>0</v>
      </c>
      <c r="Y38" s="169">
        <v>1500</v>
      </c>
      <c r="Z38" s="169" t="s">
        <v>40</v>
      </c>
      <c r="AA38" s="169" t="s">
        <v>168</v>
      </c>
      <c r="AB38" s="196" t="s">
        <v>169</v>
      </c>
    </row>
    <row r="39" ht="50" customHeight="1" spans="1:28">
      <c r="A39" s="169">
        <v>33</v>
      </c>
      <c r="B39" s="170" t="s">
        <v>170</v>
      </c>
      <c r="C39" s="169"/>
      <c r="D39" s="172" t="s">
        <v>63</v>
      </c>
      <c r="E39" s="169" t="s">
        <v>30</v>
      </c>
      <c r="F39" s="169" t="s">
        <v>31</v>
      </c>
      <c r="G39" s="169" t="s">
        <v>32</v>
      </c>
      <c r="H39" s="169" t="s">
        <v>130</v>
      </c>
      <c r="I39" s="169">
        <v>37150</v>
      </c>
      <c r="J39" s="169">
        <v>33064</v>
      </c>
      <c r="K39" s="169">
        <v>2339</v>
      </c>
      <c r="L39" s="169">
        <v>1747</v>
      </c>
      <c r="M39" s="169">
        <v>8300</v>
      </c>
      <c r="N39" s="169">
        <v>6740</v>
      </c>
      <c r="O39" s="169">
        <v>1560</v>
      </c>
      <c r="P39" s="169">
        <v>0</v>
      </c>
      <c r="Q39" s="169">
        <v>0</v>
      </c>
      <c r="R39" s="192">
        <v>2760</v>
      </c>
      <c r="S39" s="169">
        <v>1200</v>
      </c>
      <c r="T39" s="169">
        <v>1560</v>
      </c>
      <c r="U39" s="169">
        <v>0</v>
      </c>
      <c r="V39" s="193">
        <v>5264</v>
      </c>
      <c r="W39" s="169">
        <v>2925</v>
      </c>
      <c r="X39" s="169">
        <v>2339</v>
      </c>
      <c r="Y39" s="169">
        <v>0</v>
      </c>
      <c r="Z39" s="169" t="s">
        <v>171</v>
      </c>
      <c r="AA39" s="169" t="s">
        <v>172</v>
      </c>
      <c r="AB39" s="196" t="s">
        <v>173</v>
      </c>
    </row>
    <row r="40" ht="50" customHeight="1" spans="1:28">
      <c r="A40" s="169">
        <v>34</v>
      </c>
      <c r="B40" s="170" t="s">
        <v>174</v>
      </c>
      <c r="C40" s="169"/>
      <c r="D40" s="172" t="s">
        <v>38</v>
      </c>
      <c r="E40" s="169" t="s">
        <v>30</v>
      </c>
      <c r="F40" s="169" t="s">
        <v>31</v>
      </c>
      <c r="G40" s="169" t="s">
        <v>32</v>
      </c>
      <c r="H40" s="169" t="s">
        <v>141</v>
      </c>
      <c r="I40" s="169">
        <v>20000</v>
      </c>
      <c r="J40" s="169">
        <v>12300</v>
      </c>
      <c r="K40" s="169">
        <v>7700</v>
      </c>
      <c r="L40" s="169">
        <v>0</v>
      </c>
      <c r="M40" s="169">
        <v>11800</v>
      </c>
      <c r="N40" s="169">
        <v>6667</v>
      </c>
      <c r="O40" s="169">
        <v>5133</v>
      </c>
      <c r="P40" s="169">
        <v>0</v>
      </c>
      <c r="Q40" s="169">
        <v>0</v>
      </c>
      <c r="R40" s="192">
        <v>0</v>
      </c>
      <c r="S40" s="169">
        <v>0</v>
      </c>
      <c r="T40" s="169">
        <v>0</v>
      </c>
      <c r="U40" s="169">
        <v>0</v>
      </c>
      <c r="V40" s="193">
        <v>3050</v>
      </c>
      <c r="W40" s="169">
        <v>950</v>
      </c>
      <c r="X40" s="169">
        <v>2100</v>
      </c>
      <c r="Y40" s="169">
        <v>0</v>
      </c>
      <c r="Z40" s="169" t="s">
        <v>65</v>
      </c>
      <c r="AA40" s="169" t="s">
        <v>175</v>
      </c>
      <c r="AB40" s="196" t="s">
        <v>176</v>
      </c>
    </row>
    <row r="41" ht="50" customHeight="1" spans="1:28">
      <c r="A41" s="169">
        <v>35</v>
      </c>
      <c r="B41" s="170" t="s">
        <v>177</v>
      </c>
      <c r="C41" s="169"/>
      <c r="D41" s="172" t="s">
        <v>108</v>
      </c>
      <c r="E41" s="169" t="s">
        <v>30</v>
      </c>
      <c r="F41" s="169" t="s">
        <v>31</v>
      </c>
      <c r="G41" s="169" t="s">
        <v>32</v>
      </c>
      <c r="H41" s="169" t="s">
        <v>80</v>
      </c>
      <c r="I41" s="169">
        <v>20000</v>
      </c>
      <c r="J41" s="169">
        <v>4000</v>
      </c>
      <c r="K41" s="169">
        <v>0</v>
      </c>
      <c r="L41" s="169">
        <v>16000</v>
      </c>
      <c r="M41" s="169">
        <v>12700</v>
      </c>
      <c r="N41" s="169">
        <v>2700</v>
      </c>
      <c r="O41" s="169">
        <v>0</v>
      </c>
      <c r="P41" s="169">
        <v>10000</v>
      </c>
      <c r="Q41" s="169">
        <v>0</v>
      </c>
      <c r="R41" s="192">
        <v>1950</v>
      </c>
      <c r="S41" s="169">
        <v>250</v>
      </c>
      <c r="T41" s="169">
        <v>0</v>
      </c>
      <c r="U41" s="169">
        <v>1700</v>
      </c>
      <c r="V41" s="193">
        <v>2925</v>
      </c>
      <c r="W41" s="169">
        <v>375</v>
      </c>
      <c r="X41" s="169">
        <v>0</v>
      </c>
      <c r="Y41" s="169">
        <v>2550</v>
      </c>
      <c r="Z41" s="169" t="s">
        <v>178</v>
      </c>
      <c r="AA41" s="169" t="s">
        <v>179</v>
      </c>
      <c r="AB41" s="196" t="s">
        <v>180</v>
      </c>
    </row>
    <row r="42" ht="50" customHeight="1" spans="1:28">
      <c r="A42" s="169">
        <v>36</v>
      </c>
      <c r="B42" s="170" t="s">
        <v>181</v>
      </c>
      <c r="C42" s="169"/>
      <c r="D42" s="172" t="s">
        <v>38</v>
      </c>
      <c r="E42" s="169" t="s">
        <v>30</v>
      </c>
      <c r="F42" s="169" t="s">
        <v>31</v>
      </c>
      <c r="G42" s="169" t="s">
        <v>32</v>
      </c>
      <c r="H42" s="169" t="s">
        <v>182</v>
      </c>
      <c r="I42" s="169">
        <v>162000</v>
      </c>
      <c r="J42" s="169">
        <v>150000</v>
      </c>
      <c r="K42" s="169">
        <v>0</v>
      </c>
      <c r="L42" s="169">
        <v>12000</v>
      </c>
      <c r="M42" s="169">
        <v>1000</v>
      </c>
      <c r="N42" s="169">
        <v>1000</v>
      </c>
      <c r="O42" s="169">
        <v>0</v>
      </c>
      <c r="P42" s="169">
        <v>0</v>
      </c>
      <c r="Q42" s="169">
        <v>0</v>
      </c>
      <c r="R42" s="192">
        <v>0</v>
      </c>
      <c r="S42" s="169">
        <v>0</v>
      </c>
      <c r="T42" s="169">
        <v>0</v>
      </c>
      <c r="U42" s="169">
        <v>0</v>
      </c>
      <c r="V42" s="193">
        <v>0</v>
      </c>
      <c r="W42" s="169">
        <v>0</v>
      </c>
      <c r="X42" s="169">
        <v>0</v>
      </c>
      <c r="Y42" s="169">
        <v>0</v>
      </c>
      <c r="Z42" s="169" t="s">
        <v>65</v>
      </c>
      <c r="AA42" s="169" t="s">
        <v>65</v>
      </c>
      <c r="AB42" s="196" t="s">
        <v>183</v>
      </c>
    </row>
    <row r="43" ht="50" customHeight="1" spans="1:28">
      <c r="A43" s="169">
        <v>37</v>
      </c>
      <c r="B43" s="170" t="s">
        <v>184</v>
      </c>
      <c r="C43" s="169"/>
      <c r="D43" s="172" t="s">
        <v>38</v>
      </c>
      <c r="E43" s="169" t="s">
        <v>30</v>
      </c>
      <c r="F43" s="169" t="s">
        <v>31</v>
      </c>
      <c r="G43" s="169" t="s">
        <v>32</v>
      </c>
      <c r="H43" s="169" t="s">
        <v>39</v>
      </c>
      <c r="I43" s="169">
        <v>58462</v>
      </c>
      <c r="J43" s="169">
        <v>54049</v>
      </c>
      <c r="K43" s="169">
        <v>4413</v>
      </c>
      <c r="L43" s="169">
        <v>0</v>
      </c>
      <c r="M43" s="169">
        <v>2500</v>
      </c>
      <c r="N43" s="169">
        <v>2500</v>
      </c>
      <c r="O43" s="169">
        <v>0</v>
      </c>
      <c r="P43" s="169">
        <v>0</v>
      </c>
      <c r="Q43" s="169">
        <v>0</v>
      </c>
      <c r="R43" s="192">
        <v>0</v>
      </c>
      <c r="S43" s="169">
        <v>0</v>
      </c>
      <c r="T43" s="169">
        <v>0</v>
      </c>
      <c r="U43" s="169">
        <v>0</v>
      </c>
      <c r="V43" s="193">
        <v>600</v>
      </c>
      <c r="W43" s="169">
        <v>600</v>
      </c>
      <c r="X43" s="169">
        <v>0</v>
      </c>
      <c r="Y43" s="169">
        <v>0</v>
      </c>
      <c r="Z43" s="169" t="s">
        <v>65</v>
      </c>
      <c r="AA43" s="169" t="s">
        <v>185</v>
      </c>
      <c r="AB43" s="196" t="s">
        <v>186</v>
      </c>
    </row>
    <row r="44" ht="50" customHeight="1" spans="1:28">
      <c r="A44" s="169">
        <v>38</v>
      </c>
      <c r="B44" s="170" t="s">
        <v>187</v>
      </c>
      <c r="C44" s="169"/>
      <c r="D44" s="172" t="s">
        <v>63</v>
      </c>
      <c r="E44" s="169" t="s">
        <v>30</v>
      </c>
      <c r="F44" s="169" t="s">
        <v>31</v>
      </c>
      <c r="G44" s="169" t="s">
        <v>32</v>
      </c>
      <c r="H44" s="169" t="s">
        <v>130</v>
      </c>
      <c r="I44" s="169">
        <v>22000</v>
      </c>
      <c r="J44" s="169">
        <v>14500</v>
      </c>
      <c r="K44" s="169">
        <v>7500</v>
      </c>
      <c r="L44" s="169">
        <v>0</v>
      </c>
      <c r="M44" s="169">
        <v>500</v>
      </c>
      <c r="N44" s="169">
        <v>500</v>
      </c>
      <c r="O44" s="169">
        <v>0</v>
      </c>
      <c r="P44" s="169">
        <v>0</v>
      </c>
      <c r="Q44" s="169">
        <v>0</v>
      </c>
      <c r="R44" s="192">
        <v>125</v>
      </c>
      <c r="S44" s="169">
        <v>125</v>
      </c>
      <c r="T44" s="169">
        <v>0</v>
      </c>
      <c r="U44" s="169">
        <v>0</v>
      </c>
      <c r="V44" s="193">
        <v>125</v>
      </c>
      <c r="W44" s="169">
        <v>125</v>
      </c>
      <c r="X44" s="169">
        <v>0</v>
      </c>
      <c r="Y44" s="169">
        <v>0</v>
      </c>
      <c r="Z44" s="169" t="s">
        <v>40</v>
      </c>
      <c r="AA44" s="169" t="s">
        <v>188</v>
      </c>
      <c r="AB44" s="196" t="s">
        <v>189</v>
      </c>
    </row>
    <row r="45" ht="50" customHeight="1" spans="1:28">
      <c r="A45" s="169">
        <v>39</v>
      </c>
      <c r="B45" s="170" t="s">
        <v>190</v>
      </c>
      <c r="C45" s="169"/>
      <c r="D45" s="172" t="s">
        <v>38</v>
      </c>
      <c r="E45" s="169" t="s">
        <v>30</v>
      </c>
      <c r="F45" s="169" t="s">
        <v>31</v>
      </c>
      <c r="G45" s="169" t="s">
        <v>32</v>
      </c>
      <c r="H45" s="169" t="s">
        <v>156</v>
      </c>
      <c r="I45" s="169">
        <v>10000</v>
      </c>
      <c r="J45" s="169">
        <v>6000</v>
      </c>
      <c r="K45" s="169">
        <v>0</v>
      </c>
      <c r="L45" s="169">
        <v>4000</v>
      </c>
      <c r="M45" s="169">
        <v>6000</v>
      </c>
      <c r="N45" s="169">
        <v>4000</v>
      </c>
      <c r="O45" s="169">
        <v>0</v>
      </c>
      <c r="P45" s="169">
        <v>2000</v>
      </c>
      <c r="Q45" s="169">
        <v>0</v>
      </c>
      <c r="R45" s="192">
        <v>1500</v>
      </c>
      <c r="S45" s="169">
        <v>1000</v>
      </c>
      <c r="T45" s="169">
        <v>0</v>
      </c>
      <c r="U45" s="169">
        <v>500</v>
      </c>
      <c r="V45" s="193">
        <v>1500</v>
      </c>
      <c r="W45" s="169">
        <v>1000</v>
      </c>
      <c r="X45" s="169">
        <v>0</v>
      </c>
      <c r="Y45" s="169">
        <v>500</v>
      </c>
      <c r="Z45" s="169" t="s">
        <v>40</v>
      </c>
      <c r="AA45" s="169" t="s">
        <v>188</v>
      </c>
      <c r="AB45" s="196" t="s">
        <v>191</v>
      </c>
    </row>
    <row r="46" ht="50" customHeight="1" spans="1:28">
      <c r="A46" s="169">
        <v>40</v>
      </c>
      <c r="B46" s="173" t="s">
        <v>192</v>
      </c>
      <c r="C46" s="169"/>
      <c r="D46" s="172" t="s">
        <v>38</v>
      </c>
      <c r="E46" s="169" t="s">
        <v>30</v>
      </c>
      <c r="F46" s="169" t="s">
        <v>48</v>
      </c>
      <c r="G46" s="169" t="s">
        <v>32</v>
      </c>
      <c r="H46" s="169" t="s">
        <v>44</v>
      </c>
      <c r="I46" s="169">
        <v>649293</v>
      </c>
      <c r="J46" s="169">
        <v>11590</v>
      </c>
      <c r="K46" s="169">
        <v>637703</v>
      </c>
      <c r="L46" s="169">
        <v>0</v>
      </c>
      <c r="M46" s="169">
        <v>60200</v>
      </c>
      <c r="N46" s="169">
        <v>200</v>
      </c>
      <c r="O46" s="169">
        <v>60000</v>
      </c>
      <c r="P46" s="169">
        <v>0</v>
      </c>
      <c r="Q46" s="169">
        <v>0</v>
      </c>
      <c r="R46" s="192">
        <v>0</v>
      </c>
      <c r="S46" s="169">
        <v>0</v>
      </c>
      <c r="T46" s="169">
        <v>0</v>
      </c>
      <c r="U46" s="169">
        <v>0</v>
      </c>
      <c r="V46" s="193">
        <v>0</v>
      </c>
      <c r="W46" s="169">
        <v>0</v>
      </c>
      <c r="X46" s="169">
        <v>0</v>
      </c>
      <c r="Y46" s="169">
        <v>0</v>
      </c>
      <c r="Z46" s="169" t="s">
        <v>65</v>
      </c>
      <c r="AA46" s="169" t="s">
        <v>65</v>
      </c>
      <c r="AB46" s="196" t="s">
        <v>193</v>
      </c>
    </row>
    <row r="47" ht="50" customHeight="1" spans="1:28">
      <c r="A47" s="169">
        <v>41</v>
      </c>
      <c r="B47" s="173" t="s">
        <v>194</v>
      </c>
      <c r="C47" s="169"/>
      <c r="D47" s="172" t="s">
        <v>38</v>
      </c>
      <c r="E47" s="169" t="s">
        <v>30</v>
      </c>
      <c r="F47" s="169" t="s">
        <v>109</v>
      </c>
      <c r="G47" s="169" t="s">
        <v>32</v>
      </c>
      <c r="H47" s="169" t="s">
        <v>44</v>
      </c>
      <c r="I47" s="169">
        <v>484668</v>
      </c>
      <c r="J47" s="169">
        <v>376048</v>
      </c>
      <c r="K47" s="169">
        <v>108620</v>
      </c>
      <c r="L47" s="169">
        <v>0</v>
      </c>
      <c r="M47" s="169">
        <v>100000</v>
      </c>
      <c r="N47" s="169">
        <v>80000</v>
      </c>
      <c r="O47" s="169">
        <v>20000</v>
      </c>
      <c r="P47" s="169">
        <v>0</v>
      </c>
      <c r="Q47" s="169">
        <v>0</v>
      </c>
      <c r="R47" s="192">
        <v>0</v>
      </c>
      <c r="S47" s="169">
        <v>0</v>
      </c>
      <c r="T47" s="169">
        <v>0</v>
      </c>
      <c r="U47" s="169">
        <v>0</v>
      </c>
      <c r="V47" s="193">
        <v>0</v>
      </c>
      <c r="W47" s="169">
        <v>0</v>
      </c>
      <c r="X47" s="169">
        <v>0</v>
      </c>
      <c r="Y47" s="169">
        <v>0</v>
      </c>
      <c r="Z47" s="169" t="s">
        <v>65</v>
      </c>
      <c r="AA47" s="169" t="s">
        <v>65</v>
      </c>
      <c r="AB47" s="196" t="s">
        <v>195</v>
      </c>
    </row>
    <row r="48" s="148" customFormat="1" ht="50" customHeight="1" spans="1:28">
      <c r="A48" s="175" t="s">
        <v>196</v>
      </c>
      <c r="B48" s="176" t="s">
        <v>197</v>
      </c>
      <c r="C48" s="177"/>
      <c r="D48" s="177"/>
      <c r="E48" s="175"/>
      <c r="F48" s="175"/>
      <c r="G48" s="175"/>
      <c r="H48" s="175"/>
      <c r="I48" s="175">
        <f>SUM(I49:I84)</f>
        <v>12453360</v>
      </c>
      <c r="J48" s="175">
        <f t="shared" ref="J48:Y48" si="2">SUM(J49:J84)</f>
        <v>10297341</v>
      </c>
      <c r="K48" s="175">
        <f t="shared" si="2"/>
        <v>2049316</v>
      </c>
      <c r="L48" s="175">
        <f t="shared" si="2"/>
        <v>106703</v>
      </c>
      <c r="M48" s="175">
        <f t="shared" si="2"/>
        <v>1498666</v>
      </c>
      <c r="N48" s="175">
        <f t="shared" si="2"/>
        <v>1236531</v>
      </c>
      <c r="O48" s="175">
        <f t="shared" si="2"/>
        <v>197100</v>
      </c>
      <c r="P48" s="175">
        <f t="shared" si="2"/>
        <v>65035</v>
      </c>
      <c r="Q48" s="175">
        <f t="shared" si="2"/>
        <v>5868446</v>
      </c>
      <c r="R48" s="187">
        <f t="shared" si="2"/>
        <v>334874</v>
      </c>
      <c r="S48" s="175">
        <f t="shared" si="2"/>
        <v>264172</v>
      </c>
      <c r="T48" s="175">
        <f t="shared" si="2"/>
        <v>65100</v>
      </c>
      <c r="U48" s="175">
        <f t="shared" si="2"/>
        <v>5602</v>
      </c>
      <c r="V48" s="194">
        <f t="shared" si="2"/>
        <v>371752</v>
      </c>
      <c r="W48" s="175">
        <f t="shared" si="2"/>
        <v>284837</v>
      </c>
      <c r="X48" s="175">
        <f t="shared" si="2"/>
        <v>81244</v>
      </c>
      <c r="Y48" s="175">
        <f t="shared" si="2"/>
        <v>5671</v>
      </c>
      <c r="Z48" s="198">
        <f>V48/R48</f>
        <v>1.11012500223965</v>
      </c>
      <c r="AA48" s="198">
        <f>V48/M48</f>
        <v>0.24805527048722</v>
      </c>
      <c r="AB48" s="199"/>
    </row>
    <row r="49" ht="50" customHeight="1" spans="1:28">
      <c r="A49" s="169">
        <v>1</v>
      </c>
      <c r="B49" s="170" t="s">
        <v>198</v>
      </c>
      <c r="C49" s="169"/>
      <c r="D49" s="172"/>
      <c r="E49" s="169" t="s">
        <v>199</v>
      </c>
      <c r="F49" s="169" t="s">
        <v>109</v>
      </c>
      <c r="G49" s="169" t="s">
        <v>32</v>
      </c>
      <c r="H49" s="169" t="s">
        <v>33</v>
      </c>
      <c r="I49" s="169">
        <v>6821</v>
      </c>
      <c r="J49" s="169">
        <v>6821</v>
      </c>
      <c r="K49" s="169">
        <v>0</v>
      </c>
      <c r="L49" s="169">
        <v>0</v>
      </c>
      <c r="M49" s="169">
        <v>2000</v>
      </c>
      <c r="N49" s="169">
        <v>2000</v>
      </c>
      <c r="O49" s="169">
        <v>0</v>
      </c>
      <c r="P49" s="169">
        <v>0</v>
      </c>
      <c r="Q49" s="169">
        <v>2778</v>
      </c>
      <c r="R49" s="192">
        <v>400</v>
      </c>
      <c r="S49" s="169">
        <v>400</v>
      </c>
      <c r="T49" s="169">
        <v>0</v>
      </c>
      <c r="U49" s="169">
        <v>0</v>
      </c>
      <c r="V49" s="193">
        <v>505</v>
      </c>
      <c r="W49" s="169">
        <v>505</v>
      </c>
      <c r="X49" s="169">
        <v>0</v>
      </c>
      <c r="Y49" s="169">
        <v>0</v>
      </c>
      <c r="Z49" s="169" t="s">
        <v>200</v>
      </c>
      <c r="AA49" s="169" t="s">
        <v>201</v>
      </c>
      <c r="AB49" s="196" t="s">
        <v>202</v>
      </c>
    </row>
    <row r="50" ht="50" customHeight="1" spans="1:28">
      <c r="A50" s="169">
        <v>2</v>
      </c>
      <c r="B50" s="178" t="s">
        <v>203</v>
      </c>
      <c r="C50" s="169" t="s">
        <v>28</v>
      </c>
      <c r="D50" s="172"/>
      <c r="E50" s="169" t="s">
        <v>204</v>
      </c>
      <c r="F50" s="169" t="s">
        <v>31</v>
      </c>
      <c r="G50" s="169" t="s">
        <v>32</v>
      </c>
      <c r="H50" s="169" t="s">
        <v>205</v>
      </c>
      <c r="I50" s="169">
        <v>1300000</v>
      </c>
      <c r="J50" s="169">
        <v>863000</v>
      </c>
      <c r="K50" s="169">
        <v>437000</v>
      </c>
      <c r="L50" s="169">
        <v>0</v>
      </c>
      <c r="M50" s="169">
        <v>50000</v>
      </c>
      <c r="N50" s="169">
        <v>50000</v>
      </c>
      <c r="O50" s="169">
        <v>0</v>
      </c>
      <c r="P50" s="169">
        <v>0</v>
      </c>
      <c r="Q50" s="169">
        <v>1212535</v>
      </c>
      <c r="R50" s="192">
        <v>3500</v>
      </c>
      <c r="S50" s="169">
        <v>3500</v>
      </c>
      <c r="T50" s="169">
        <v>0</v>
      </c>
      <c r="U50" s="169">
        <v>0</v>
      </c>
      <c r="V50" s="193">
        <v>3500</v>
      </c>
      <c r="W50" s="169">
        <v>3500</v>
      </c>
      <c r="X50" s="169">
        <v>0</v>
      </c>
      <c r="Y50" s="169">
        <v>0</v>
      </c>
      <c r="Z50" s="169" t="s">
        <v>40</v>
      </c>
      <c r="AA50" s="169" t="s">
        <v>206</v>
      </c>
      <c r="AB50" s="170" t="s">
        <v>207</v>
      </c>
    </row>
    <row r="51" ht="50" customHeight="1" spans="1:28">
      <c r="A51" s="169">
        <v>3</v>
      </c>
      <c r="B51" s="170" t="s">
        <v>208</v>
      </c>
      <c r="C51" s="169"/>
      <c r="D51" s="172"/>
      <c r="E51" s="169" t="s">
        <v>204</v>
      </c>
      <c r="F51" s="169" t="s">
        <v>109</v>
      </c>
      <c r="G51" s="169" t="s">
        <v>32</v>
      </c>
      <c r="H51" s="169" t="s">
        <v>64</v>
      </c>
      <c r="I51" s="169">
        <v>62375</v>
      </c>
      <c r="J51" s="169">
        <v>49492</v>
      </c>
      <c r="K51" s="169">
        <v>12883</v>
      </c>
      <c r="L51" s="169">
        <v>0</v>
      </c>
      <c r="M51" s="169">
        <v>12000</v>
      </c>
      <c r="N51" s="169">
        <v>12000</v>
      </c>
      <c r="O51" s="169">
        <v>0</v>
      </c>
      <c r="P51" s="169">
        <v>0</v>
      </c>
      <c r="Q51" s="169">
        <v>19215</v>
      </c>
      <c r="R51" s="192">
        <v>2500</v>
      </c>
      <c r="S51" s="169">
        <v>2500</v>
      </c>
      <c r="T51" s="169">
        <v>0</v>
      </c>
      <c r="U51" s="169">
        <v>0</v>
      </c>
      <c r="V51" s="193">
        <v>5016</v>
      </c>
      <c r="W51" s="169">
        <v>5016</v>
      </c>
      <c r="X51" s="169">
        <v>0</v>
      </c>
      <c r="Y51" s="169">
        <v>0</v>
      </c>
      <c r="Z51" s="169" t="s">
        <v>209</v>
      </c>
      <c r="AA51" s="169" t="s">
        <v>210</v>
      </c>
      <c r="AB51" s="196" t="s">
        <v>211</v>
      </c>
    </row>
    <row r="52" ht="50" customHeight="1" spans="1:28">
      <c r="A52" s="169">
        <v>4</v>
      </c>
      <c r="B52" s="170" t="s">
        <v>212</v>
      </c>
      <c r="C52" s="169"/>
      <c r="D52" s="172"/>
      <c r="E52" s="169" t="s">
        <v>204</v>
      </c>
      <c r="F52" s="169" t="s">
        <v>31</v>
      </c>
      <c r="G52" s="169" t="s">
        <v>32</v>
      </c>
      <c r="H52" s="169" t="s">
        <v>64</v>
      </c>
      <c r="I52" s="169">
        <v>110100</v>
      </c>
      <c r="J52" s="169">
        <v>110100</v>
      </c>
      <c r="K52" s="169">
        <v>0</v>
      </c>
      <c r="L52" s="169">
        <v>0</v>
      </c>
      <c r="M52" s="169">
        <v>12000</v>
      </c>
      <c r="N52" s="169">
        <v>12000</v>
      </c>
      <c r="O52" s="169">
        <v>0</v>
      </c>
      <c r="P52" s="169">
        <v>0</v>
      </c>
      <c r="Q52" s="169">
        <v>51402</v>
      </c>
      <c r="R52" s="192">
        <v>3000</v>
      </c>
      <c r="S52" s="169">
        <v>3000</v>
      </c>
      <c r="T52" s="169">
        <v>0</v>
      </c>
      <c r="U52" s="169">
        <v>0</v>
      </c>
      <c r="V52" s="193">
        <v>4327</v>
      </c>
      <c r="W52" s="169">
        <v>4327</v>
      </c>
      <c r="X52" s="169">
        <v>0</v>
      </c>
      <c r="Y52" s="169">
        <v>0</v>
      </c>
      <c r="Z52" s="169" t="s">
        <v>213</v>
      </c>
      <c r="AA52" s="169" t="s">
        <v>214</v>
      </c>
      <c r="AB52" s="196" t="s">
        <v>215</v>
      </c>
    </row>
    <row r="53" ht="50" customHeight="1" spans="1:28">
      <c r="A53" s="169">
        <v>5</v>
      </c>
      <c r="B53" s="170" t="s">
        <v>216</v>
      </c>
      <c r="C53" s="169"/>
      <c r="D53" s="172"/>
      <c r="E53" s="169" t="s">
        <v>204</v>
      </c>
      <c r="F53" s="169" t="s">
        <v>109</v>
      </c>
      <c r="G53" s="169" t="s">
        <v>32</v>
      </c>
      <c r="H53" s="169" t="s">
        <v>64</v>
      </c>
      <c r="I53" s="169">
        <v>1875</v>
      </c>
      <c r="J53" s="169">
        <v>1875</v>
      </c>
      <c r="K53" s="169">
        <v>0</v>
      </c>
      <c r="L53" s="169">
        <v>0</v>
      </c>
      <c r="M53" s="169">
        <v>1370</v>
      </c>
      <c r="N53" s="169">
        <v>1370</v>
      </c>
      <c r="O53" s="169">
        <v>0</v>
      </c>
      <c r="P53" s="169">
        <v>0</v>
      </c>
      <c r="Q53" s="169">
        <v>0</v>
      </c>
      <c r="R53" s="192">
        <v>170</v>
      </c>
      <c r="S53" s="169">
        <v>170</v>
      </c>
      <c r="T53" s="169">
        <v>0</v>
      </c>
      <c r="U53" s="169">
        <v>0</v>
      </c>
      <c r="V53" s="193">
        <v>174</v>
      </c>
      <c r="W53" s="169">
        <v>174</v>
      </c>
      <c r="X53" s="169">
        <v>0</v>
      </c>
      <c r="Y53" s="169">
        <v>0</v>
      </c>
      <c r="Z53" s="169" t="s">
        <v>217</v>
      </c>
      <c r="AA53" s="169" t="s">
        <v>218</v>
      </c>
      <c r="AB53" s="196" t="s">
        <v>219</v>
      </c>
    </row>
    <row r="54" ht="50" customHeight="1" spans="1:28">
      <c r="A54" s="169">
        <v>6</v>
      </c>
      <c r="B54" s="170" t="s">
        <v>220</v>
      </c>
      <c r="C54" s="169"/>
      <c r="D54" s="172"/>
      <c r="E54" s="169" t="s">
        <v>204</v>
      </c>
      <c r="F54" s="169" t="s">
        <v>109</v>
      </c>
      <c r="G54" s="169" t="s">
        <v>32</v>
      </c>
      <c r="H54" s="169" t="s">
        <v>156</v>
      </c>
      <c r="I54" s="169">
        <v>4052</v>
      </c>
      <c r="J54" s="169">
        <v>1886</v>
      </c>
      <c r="K54" s="169">
        <v>2166</v>
      </c>
      <c r="L54" s="169">
        <v>0</v>
      </c>
      <c r="M54" s="169">
        <v>1350</v>
      </c>
      <c r="N54" s="169">
        <v>1350</v>
      </c>
      <c r="O54" s="169">
        <v>0</v>
      </c>
      <c r="P54" s="169">
        <v>0</v>
      </c>
      <c r="Q54" s="169">
        <v>0</v>
      </c>
      <c r="R54" s="192">
        <v>250</v>
      </c>
      <c r="S54" s="169">
        <v>250</v>
      </c>
      <c r="T54" s="169">
        <v>0</v>
      </c>
      <c r="U54" s="169">
        <v>0</v>
      </c>
      <c r="V54" s="193">
        <v>365</v>
      </c>
      <c r="W54" s="169">
        <v>365</v>
      </c>
      <c r="X54" s="169">
        <v>0</v>
      </c>
      <c r="Y54" s="169">
        <v>0</v>
      </c>
      <c r="Z54" s="169" t="s">
        <v>221</v>
      </c>
      <c r="AA54" s="169" t="s">
        <v>222</v>
      </c>
      <c r="AB54" s="170" t="s">
        <v>223</v>
      </c>
    </row>
    <row r="55" ht="50" customHeight="1" spans="1:28">
      <c r="A55" s="169">
        <v>7</v>
      </c>
      <c r="B55" s="170" t="s">
        <v>224</v>
      </c>
      <c r="C55" s="169"/>
      <c r="D55" s="172"/>
      <c r="E55" s="169" t="s">
        <v>225</v>
      </c>
      <c r="F55" s="169" t="s">
        <v>31</v>
      </c>
      <c r="G55" s="169" t="s">
        <v>32</v>
      </c>
      <c r="H55" s="169" t="s">
        <v>80</v>
      </c>
      <c r="I55" s="169">
        <v>61332</v>
      </c>
      <c r="J55" s="169">
        <v>55000</v>
      </c>
      <c r="K55" s="169">
        <v>6332</v>
      </c>
      <c r="L55" s="169">
        <v>0</v>
      </c>
      <c r="M55" s="169">
        <v>1500</v>
      </c>
      <c r="N55" s="169">
        <v>1500</v>
      </c>
      <c r="O55" s="169">
        <v>0</v>
      </c>
      <c r="P55" s="169">
        <v>0</v>
      </c>
      <c r="Q55" s="169">
        <v>46237</v>
      </c>
      <c r="R55" s="192">
        <v>800</v>
      </c>
      <c r="S55" s="169">
        <v>800</v>
      </c>
      <c r="T55" s="169">
        <v>0</v>
      </c>
      <c r="U55" s="169">
        <v>0</v>
      </c>
      <c r="V55" s="193">
        <v>1110</v>
      </c>
      <c r="W55" s="169">
        <v>1110</v>
      </c>
      <c r="X55" s="169">
        <v>0</v>
      </c>
      <c r="Y55" s="169">
        <v>0</v>
      </c>
      <c r="Z55" s="169" t="s">
        <v>226</v>
      </c>
      <c r="AA55" s="169" t="s">
        <v>227</v>
      </c>
      <c r="AB55" s="196" t="s">
        <v>228</v>
      </c>
    </row>
    <row r="56" ht="50" customHeight="1" spans="1:28">
      <c r="A56" s="169">
        <v>8</v>
      </c>
      <c r="B56" s="170" t="s">
        <v>229</v>
      </c>
      <c r="C56" s="169"/>
      <c r="D56" s="172"/>
      <c r="E56" s="169" t="s">
        <v>230</v>
      </c>
      <c r="F56" s="169" t="s">
        <v>48</v>
      </c>
      <c r="G56" s="169" t="s">
        <v>32</v>
      </c>
      <c r="H56" s="169" t="s">
        <v>231</v>
      </c>
      <c r="I56" s="169">
        <v>59280</v>
      </c>
      <c r="J56" s="169">
        <v>59280</v>
      </c>
      <c r="K56" s="169">
        <v>0</v>
      </c>
      <c r="L56" s="169">
        <v>0</v>
      </c>
      <c r="M56" s="169">
        <v>10000</v>
      </c>
      <c r="N56" s="169">
        <v>10000</v>
      </c>
      <c r="O56" s="169">
        <v>0</v>
      </c>
      <c r="P56" s="169">
        <v>0</v>
      </c>
      <c r="Q56" s="169">
        <v>11765</v>
      </c>
      <c r="R56" s="192">
        <v>1000</v>
      </c>
      <c r="S56" s="169">
        <v>1000</v>
      </c>
      <c r="T56" s="169">
        <v>0</v>
      </c>
      <c r="U56" s="169">
        <v>0</v>
      </c>
      <c r="V56" s="193">
        <v>1058</v>
      </c>
      <c r="W56" s="169">
        <v>1058</v>
      </c>
      <c r="X56" s="169">
        <v>0</v>
      </c>
      <c r="Y56" s="169">
        <v>0</v>
      </c>
      <c r="Z56" s="169" t="s">
        <v>232</v>
      </c>
      <c r="AA56" s="169" t="s">
        <v>233</v>
      </c>
      <c r="AB56" s="196" t="s">
        <v>234</v>
      </c>
    </row>
    <row r="57" ht="50" customHeight="1" spans="1:28">
      <c r="A57" s="169">
        <v>9</v>
      </c>
      <c r="B57" s="170" t="s">
        <v>235</v>
      </c>
      <c r="C57" s="169"/>
      <c r="D57" s="172"/>
      <c r="E57" s="169" t="s">
        <v>230</v>
      </c>
      <c r="F57" s="169" t="s">
        <v>48</v>
      </c>
      <c r="G57" s="169" t="s">
        <v>236</v>
      </c>
      <c r="H57" s="169" t="s">
        <v>231</v>
      </c>
      <c r="I57" s="169">
        <v>59976</v>
      </c>
      <c r="J57" s="169">
        <v>58896</v>
      </c>
      <c r="K57" s="169">
        <v>1080</v>
      </c>
      <c r="L57" s="169">
        <v>0</v>
      </c>
      <c r="M57" s="169">
        <v>12000</v>
      </c>
      <c r="N57" s="169">
        <v>12000</v>
      </c>
      <c r="O57" s="169">
        <v>0</v>
      </c>
      <c r="P57" s="169">
        <v>0</v>
      </c>
      <c r="Q57" s="169">
        <v>15000</v>
      </c>
      <c r="R57" s="192">
        <v>2000</v>
      </c>
      <c r="S57" s="169">
        <v>2000</v>
      </c>
      <c r="T57" s="169">
        <v>0</v>
      </c>
      <c r="U57" s="169">
        <v>0</v>
      </c>
      <c r="V57" s="193">
        <v>2000</v>
      </c>
      <c r="W57" s="169">
        <v>2000</v>
      </c>
      <c r="X57" s="169">
        <v>0</v>
      </c>
      <c r="Y57" s="169">
        <v>0</v>
      </c>
      <c r="Z57" s="169" t="s">
        <v>40</v>
      </c>
      <c r="AA57" s="169" t="s">
        <v>237</v>
      </c>
      <c r="AB57" s="196" t="s">
        <v>238</v>
      </c>
    </row>
    <row r="58" ht="50" customHeight="1" spans="1:28">
      <c r="A58" s="169">
        <v>10</v>
      </c>
      <c r="B58" s="170" t="s">
        <v>239</v>
      </c>
      <c r="C58" s="169" t="s">
        <v>28</v>
      </c>
      <c r="D58" s="172"/>
      <c r="E58" s="169" t="s">
        <v>230</v>
      </c>
      <c r="F58" s="169" t="s">
        <v>48</v>
      </c>
      <c r="G58" s="169" t="s">
        <v>32</v>
      </c>
      <c r="H58" s="169" t="s">
        <v>33</v>
      </c>
      <c r="I58" s="169">
        <v>80065</v>
      </c>
      <c r="J58" s="169">
        <v>66773</v>
      </c>
      <c r="K58" s="169">
        <v>13292</v>
      </c>
      <c r="L58" s="169">
        <v>0</v>
      </c>
      <c r="M58" s="169">
        <v>13000</v>
      </c>
      <c r="N58" s="169">
        <v>13000</v>
      </c>
      <c r="O58" s="169">
        <v>0</v>
      </c>
      <c r="P58" s="169">
        <v>0</v>
      </c>
      <c r="Q58" s="169">
        <v>26781</v>
      </c>
      <c r="R58" s="192">
        <v>1600</v>
      </c>
      <c r="S58" s="169">
        <v>1600</v>
      </c>
      <c r="T58" s="169">
        <v>0</v>
      </c>
      <c r="U58" s="169">
        <v>0</v>
      </c>
      <c r="V58" s="193">
        <v>4418</v>
      </c>
      <c r="W58" s="169">
        <v>4418</v>
      </c>
      <c r="X58" s="169">
        <v>0</v>
      </c>
      <c r="Y58" s="169">
        <v>0</v>
      </c>
      <c r="Z58" s="169" t="s">
        <v>240</v>
      </c>
      <c r="AA58" s="169" t="s">
        <v>241</v>
      </c>
      <c r="AB58" s="196" t="s">
        <v>242</v>
      </c>
    </row>
    <row r="59" ht="50" customHeight="1" spans="1:28">
      <c r="A59" s="169">
        <v>11</v>
      </c>
      <c r="B59" s="170" t="s">
        <v>243</v>
      </c>
      <c r="C59" s="169"/>
      <c r="D59" s="172"/>
      <c r="E59" s="169" t="s">
        <v>244</v>
      </c>
      <c r="F59" s="169" t="s">
        <v>31</v>
      </c>
      <c r="G59" s="169" t="s">
        <v>32</v>
      </c>
      <c r="H59" s="169" t="s">
        <v>49</v>
      </c>
      <c r="I59" s="169">
        <v>287800</v>
      </c>
      <c r="J59" s="169">
        <v>206100</v>
      </c>
      <c r="K59" s="169">
        <v>81700</v>
      </c>
      <c r="L59" s="169">
        <v>0</v>
      </c>
      <c r="M59" s="169">
        <v>40000</v>
      </c>
      <c r="N59" s="169">
        <v>15000</v>
      </c>
      <c r="O59" s="169">
        <v>25000</v>
      </c>
      <c r="P59" s="169">
        <v>0</v>
      </c>
      <c r="Q59" s="169">
        <v>208177</v>
      </c>
      <c r="R59" s="192">
        <v>9000</v>
      </c>
      <c r="S59" s="169">
        <v>6000</v>
      </c>
      <c r="T59" s="169">
        <v>3000</v>
      </c>
      <c r="U59" s="169">
        <v>0</v>
      </c>
      <c r="V59" s="193">
        <v>27800</v>
      </c>
      <c r="W59" s="169">
        <v>9000</v>
      </c>
      <c r="X59" s="169">
        <v>18800</v>
      </c>
      <c r="Y59" s="169">
        <v>0</v>
      </c>
      <c r="Z59" s="169" t="s">
        <v>245</v>
      </c>
      <c r="AA59" s="169" t="s">
        <v>246</v>
      </c>
      <c r="AB59" s="196" t="s">
        <v>247</v>
      </c>
    </row>
    <row r="60" ht="50" customHeight="1" spans="1:28">
      <c r="A60" s="169">
        <v>12</v>
      </c>
      <c r="B60" s="170" t="s">
        <v>248</v>
      </c>
      <c r="C60" s="169" t="s">
        <v>28</v>
      </c>
      <c r="D60" s="172"/>
      <c r="E60" s="169" t="s">
        <v>244</v>
      </c>
      <c r="F60" s="169" t="s">
        <v>109</v>
      </c>
      <c r="G60" s="169" t="s">
        <v>249</v>
      </c>
      <c r="H60" s="169" t="s">
        <v>250</v>
      </c>
      <c r="I60" s="169">
        <v>3222367</v>
      </c>
      <c r="J60" s="169">
        <v>2625938</v>
      </c>
      <c r="K60" s="169">
        <v>596429</v>
      </c>
      <c r="L60" s="169">
        <v>0</v>
      </c>
      <c r="M60" s="169">
        <v>100000</v>
      </c>
      <c r="N60" s="169">
        <v>100000</v>
      </c>
      <c r="O60" s="169">
        <v>0</v>
      </c>
      <c r="P60" s="169">
        <v>0</v>
      </c>
      <c r="Q60" s="169">
        <v>2998751</v>
      </c>
      <c r="R60" s="192">
        <v>17757</v>
      </c>
      <c r="S60" s="169">
        <v>17757</v>
      </c>
      <c r="T60" s="169">
        <v>0</v>
      </c>
      <c r="U60" s="169">
        <v>0</v>
      </c>
      <c r="V60" s="193">
        <v>22133</v>
      </c>
      <c r="W60" s="169">
        <v>22133</v>
      </c>
      <c r="X60" s="169">
        <v>0</v>
      </c>
      <c r="Y60" s="169">
        <v>0</v>
      </c>
      <c r="Z60" s="169" t="s">
        <v>251</v>
      </c>
      <c r="AA60" s="169" t="s">
        <v>252</v>
      </c>
      <c r="AB60" s="196" t="s">
        <v>253</v>
      </c>
    </row>
    <row r="61" ht="50" customHeight="1" spans="1:28">
      <c r="A61" s="169">
        <v>13</v>
      </c>
      <c r="B61" s="170" t="s">
        <v>254</v>
      </c>
      <c r="C61" s="169" t="s">
        <v>28</v>
      </c>
      <c r="D61" s="172"/>
      <c r="E61" s="169" t="s">
        <v>244</v>
      </c>
      <c r="F61" s="169" t="s">
        <v>109</v>
      </c>
      <c r="G61" s="169" t="s">
        <v>255</v>
      </c>
      <c r="H61" s="169" t="s">
        <v>256</v>
      </c>
      <c r="I61" s="169">
        <v>1603261</v>
      </c>
      <c r="J61" s="169">
        <v>1529038</v>
      </c>
      <c r="K61" s="169">
        <v>74223</v>
      </c>
      <c r="L61" s="169">
        <v>0</v>
      </c>
      <c r="M61" s="169">
        <v>40000</v>
      </c>
      <c r="N61" s="169">
        <v>40000</v>
      </c>
      <c r="O61" s="169">
        <v>0</v>
      </c>
      <c r="P61" s="169">
        <v>0</v>
      </c>
      <c r="Q61" s="169">
        <v>0</v>
      </c>
      <c r="R61" s="192">
        <v>0</v>
      </c>
      <c r="S61" s="169">
        <v>0</v>
      </c>
      <c r="T61" s="169">
        <v>0</v>
      </c>
      <c r="U61" s="169">
        <v>0</v>
      </c>
      <c r="V61" s="193">
        <v>0</v>
      </c>
      <c r="W61" s="169">
        <v>0</v>
      </c>
      <c r="X61" s="169">
        <v>0</v>
      </c>
      <c r="Y61" s="169">
        <v>0</v>
      </c>
      <c r="Z61" s="169" t="s">
        <v>65</v>
      </c>
      <c r="AA61" s="169" t="s">
        <v>65</v>
      </c>
      <c r="AB61" s="196" t="s">
        <v>257</v>
      </c>
    </row>
    <row r="62" ht="50" customHeight="1" spans="1:28">
      <c r="A62" s="169">
        <v>14</v>
      </c>
      <c r="B62" s="170" t="s">
        <v>258</v>
      </c>
      <c r="C62" s="169" t="s">
        <v>28</v>
      </c>
      <c r="D62" s="172"/>
      <c r="E62" s="169" t="s">
        <v>259</v>
      </c>
      <c r="F62" s="169" t="s">
        <v>109</v>
      </c>
      <c r="G62" s="169" t="s">
        <v>249</v>
      </c>
      <c r="H62" s="169" t="s">
        <v>260</v>
      </c>
      <c r="I62" s="169">
        <v>3727128</v>
      </c>
      <c r="J62" s="169">
        <v>3470748</v>
      </c>
      <c r="K62" s="169">
        <v>256380</v>
      </c>
      <c r="L62" s="169">
        <v>0</v>
      </c>
      <c r="M62" s="169">
        <v>800000</v>
      </c>
      <c r="N62" s="169">
        <v>800000</v>
      </c>
      <c r="O62" s="169">
        <v>0</v>
      </c>
      <c r="P62" s="169">
        <v>0</v>
      </c>
      <c r="Q62" s="169">
        <v>723548</v>
      </c>
      <c r="R62" s="192">
        <v>200000</v>
      </c>
      <c r="S62" s="169">
        <v>200000</v>
      </c>
      <c r="T62" s="169">
        <v>0</v>
      </c>
      <c r="U62" s="169">
        <v>0</v>
      </c>
      <c r="V62" s="193">
        <v>200900</v>
      </c>
      <c r="W62" s="169">
        <v>200900</v>
      </c>
      <c r="X62" s="169">
        <v>0</v>
      </c>
      <c r="Y62" s="169">
        <v>0</v>
      </c>
      <c r="Z62" s="169" t="s">
        <v>261</v>
      </c>
      <c r="AA62" s="169" t="s">
        <v>262</v>
      </c>
      <c r="AB62" s="197" t="s">
        <v>263</v>
      </c>
    </row>
    <row r="63" ht="50" customHeight="1" spans="1:28">
      <c r="A63" s="169">
        <v>15</v>
      </c>
      <c r="B63" s="170" t="s">
        <v>264</v>
      </c>
      <c r="C63" s="169" t="s">
        <v>28</v>
      </c>
      <c r="D63" s="172"/>
      <c r="E63" s="169" t="s">
        <v>265</v>
      </c>
      <c r="F63" s="169" t="s">
        <v>31</v>
      </c>
      <c r="G63" s="169" t="s">
        <v>32</v>
      </c>
      <c r="H63" s="169" t="s">
        <v>266</v>
      </c>
      <c r="I63" s="169">
        <v>90800</v>
      </c>
      <c r="J63" s="169">
        <v>60000</v>
      </c>
      <c r="K63" s="169">
        <v>30800</v>
      </c>
      <c r="L63" s="169">
        <v>0</v>
      </c>
      <c r="M63" s="169">
        <v>19226</v>
      </c>
      <c r="N63" s="169">
        <v>19226</v>
      </c>
      <c r="O63" s="169">
        <v>0</v>
      </c>
      <c r="P63" s="169">
        <v>0</v>
      </c>
      <c r="Q63" s="169">
        <v>75388</v>
      </c>
      <c r="R63" s="192">
        <v>3714</v>
      </c>
      <c r="S63" s="169">
        <v>3714</v>
      </c>
      <c r="T63" s="169">
        <v>0</v>
      </c>
      <c r="U63" s="169">
        <v>0</v>
      </c>
      <c r="V63" s="193">
        <v>3760</v>
      </c>
      <c r="W63" s="169">
        <v>3760</v>
      </c>
      <c r="X63" s="169">
        <v>0</v>
      </c>
      <c r="Y63" s="169">
        <v>0</v>
      </c>
      <c r="Z63" s="169" t="s">
        <v>267</v>
      </c>
      <c r="AA63" s="169" t="s">
        <v>268</v>
      </c>
      <c r="AB63" s="196" t="s">
        <v>269</v>
      </c>
    </row>
    <row r="64" ht="50" customHeight="1" spans="1:28">
      <c r="A64" s="169">
        <v>16</v>
      </c>
      <c r="B64" s="170" t="s">
        <v>270</v>
      </c>
      <c r="C64" s="169" t="s">
        <v>28</v>
      </c>
      <c r="D64" s="172"/>
      <c r="E64" s="169" t="s">
        <v>265</v>
      </c>
      <c r="F64" s="169" t="s">
        <v>31</v>
      </c>
      <c r="G64" s="169" t="s">
        <v>32</v>
      </c>
      <c r="H64" s="169" t="s">
        <v>33</v>
      </c>
      <c r="I64" s="169">
        <v>82500</v>
      </c>
      <c r="J64" s="169">
        <v>56300</v>
      </c>
      <c r="K64" s="169">
        <v>24500</v>
      </c>
      <c r="L64" s="169">
        <v>1700</v>
      </c>
      <c r="M64" s="169">
        <v>25000</v>
      </c>
      <c r="N64" s="169">
        <v>25000</v>
      </c>
      <c r="O64" s="169">
        <v>0</v>
      </c>
      <c r="P64" s="169">
        <v>0</v>
      </c>
      <c r="Q64" s="169">
        <v>38714</v>
      </c>
      <c r="R64" s="192">
        <v>1900</v>
      </c>
      <c r="S64" s="169">
        <v>1900</v>
      </c>
      <c r="T64" s="169">
        <v>0</v>
      </c>
      <c r="U64" s="169">
        <v>0</v>
      </c>
      <c r="V64" s="193">
        <v>1900</v>
      </c>
      <c r="W64" s="169">
        <v>1900</v>
      </c>
      <c r="X64" s="169">
        <v>0</v>
      </c>
      <c r="Y64" s="169">
        <v>0</v>
      </c>
      <c r="Z64" s="169" t="s">
        <v>40</v>
      </c>
      <c r="AA64" s="169" t="s">
        <v>271</v>
      </c>
      <c r="AB64" s="196" t="s">
        <v>272</v>
      </c>
    </row>
    <row r="65" ht="50" customHeight="1" spans="1:28">
      <c r="A65" s="169">
        <v>17</v>
      </c>
      <c r="B65" s="170" t="s">
        <v>273</v>
      </c>
      <c r="C65" s="169"/>
      <c r="D65" s="172"/>
      <c r="E65" s="169" t="s">
        <v>265</v>
      </c>
      <c r="F65" s="169" t="s">
        <v>48</v>
      </c>
      <c r="G65" s="169" t="s">
        <v>32</v>
      </c>
      <c r="H65" s="169" t="s">
        <v>33</v>
      </c>
      <c r="I65" s="169">
        <v>71957</v>
      </c>
      <c r="J65" s="169">
        <v>20277</v>
      </c>
      <c r="K65" s="169">
        <v>51350</v>
      </c>
      <c r="L65" s="169">
        <v>330</v>
      </c>
      <c r="M65" s="169">
        <v>2000</v>
      </c>
      <c r="N65" s="169">
        <v>2000</v>
      </c>
      <c r="O65" s="169">
        <v>0</v>
      </c>
      <c r="P65" s="169">
        <v>0</v>
      </c>
      <c r="Q65" s="169">
        <v>66440</v>
      </c>
      <c r="R65" s="192">
        <v>380</v>
      </c>
      <c r="S65" s="169">
        <v>380</v>
      </c>
      <c r="T65" s="169">
        <v>0</v>
      </c>
      <c r="U65" s="169">
        <v>0</v>
      </c>
      <c r="V65" s="193">
        <v>555</v>
      </c>
      <c r="W65" s="169">
        <v>555</v>
      </c>
      <c r="X65" s="169">
        <v>0</v>
      </c>
      <c r="Y65" s="169">
        <v>0</v>
      </c>
      <c r="Z65" s="169" t="s">
        <v>274</v>
      </c>
      <c r="AA65" s="169" t="s">
        <v>275</v>
      </c>
      <c r="AB65" s="196" t="s">
        <v>276</v>
      </c>
    </row>
    <row r="66" ht="50" customHeight="1" spans="1:28">
      <c r="A66" s="169">
        <v>18</v>
      </c>
      <c r="B66" s="170" t="s">
        <v>277</v>
      </c>
      <c r="C66" s="169" t="s">
        <v>28</v>
      </c>
      <c r="D66" s="172"/>
      <c r="E66" s="169" t="s">
        <v>265</v>
      </c>
      <c r="F66" s="169" t="s">
        <v>48</v>
      </c>
      <c r="G66" s="169" t="s">
        <v>32</v>
      </c>
      <c r="H66" s="169" t="s">
        <v>80</v>
      </c>
      <c r="I66" s="169">
        <v>83800</v>
      </c>
      <c r="J66" s="169">
        <v>51300</v>
      </c>
      <c r="K66" s="169">
        <v>27100</v>
      </c>
      <c r="L66" s="169">
        <v>5400</v>
      </c>
      <c r="M66" s="169">
        <v>15000</v>
      </c>
      <c r="N66" s="169">
        <v>9600</v>
      </c>
      <c r="O66" s="169">
        <v>0</v>
      </c>
      <c r="P66" s="169">
        <v>5400</v>
      </c>
      <c r="Q66" s="169">
        <v>51950</v>
      </c>
      <c r="R66" s="192">
        <v>4500</v>
      </c>
      <c r="S66" s="169">
        <v>4500</v>
      </c>
      <c r="T66" s="169">
        <v>0</v>
      </c>
      <c r="U66" s="169">
        <v>0</v>
      </c>
      <c r="V66" s="193">
        <v>7450</v>
      </c>
      <c r="W66" s="169">
        <v>7450</v>
      </c>
      <c r="X66" s="169">
        <v>0</v>
      </c>
      <c r="Y66" s="169">
        <v>0</v>
      </c>
      <c r="Z66" s="169" t="s">
        <v>278</v>
      </c>
      <c r="AA66" s="169" t="s">
        <v>279</v>
      </c>
      <c r="AB66" s="196" t="s">
        <v>280</v>
      </c>
    </row>
    <row r="67" ht="50" customHeight="1" spans="1:28">
      <c r="A67" s="169">
        <v>19</v>
      </c>
      <c r="B67" s="170" t="s">
        <v>281</v>
      </c>
      <c r="C67" s="169"/>
      <c r="D67" s="172"/>
      <c r="E67" s="169" t="s">
        <v>265</v>
      </c>
      <c r="F67" s="169" t="s">
        <v>31</v>
      </c>
      <c r="G67" s="169" t="s">
        <v>32</v>
      </c>
      <c r="H67" s="169" t="s">
        <v>53</v>
      </c>
      <c r="I67" s="169">
        <v>150253</v>
      </c>
      <c r="J67" s="169">
        <v>97115</v>
      </c>
      <c r="K67" s="169">
        <v>29100</v>
      </c>
      <c r="L67" s="169">
        <v>24038</v>
      </c>
      <c r="M67" s="169">
        <v>23800</v>
      </c>
      <c r="N67" s="169">
        <v>18700</v>
      </c>
      <c r="O67" s="169">
        <v>0</v>
      </c>
      <c r="P67" s="169">
        <v>5100</v>
      </c>
      <c r="Q67" s="169">
        <v>33426</v>
      </c>
      <c r="R67" s="192">
        <v>4000</v>
      </c>
      <c r="S67" s="169">
        <v>3500</v>
      </c>
      <c r="T67" s="169">
        <v>0</v>
      </c>
      <c r="U67" s="169">
        <v>500</v>
      </c>
      <c r="V67" s="193">
        <v>4243</v>
      </c>
      <c r="W67" s="169">
        <v>3743</v>
      </c>
      <c r="X67" s="169">
        <v>0</v>
      </c>
      <c r="Y67" s="169">
        <v>500</v>
      </c>
      <c r="Z67" s="169" t="s">
        <v>282</v>
      </c>
      <c r="AA67" s="169" t="s">
        <v>283</v>
      </c>
      <c r="AB67" s="196" t="s">
        <v>284</v>
      </c>
    </row>
    <row r="68" ht="50" customHeight="1" spans="1:28">
      <c r="A68" s="169">
        <v>20</v>
      </c>
      <c r="B68" s="170" t="s">
        <v>285</v>
      </c>
      <c r="C68" s="169"/>
      <c r="D68" s="172"/>
      <c r="E68" s="169" t="s">
        <v>265</v>
      </c>
      <c r="F68" s="169" t="s">
        <v>31</v>
      </c>
      <c r="G68" s="169" t="s">
        <v>32</v>
      </c>
      <c r="H68" s="169" t="s">
        <v>130</v>
      </c>
      <c r="I68" s="169">
        <v>120300</v>
      </c>
      <c r="J68" s="169">
        <v>85000</v>
      </c>
      <c r="K68" s="169">
        <v>35300</v>
      </c>
      <c r="L68" s="169">
        <v>0</v>
      </c>
      <c r="M68" s="169">
        <v>6000</v>
      </c>
      <c r="N68" s="169">
        <v>6000</v>
      </c>
      <c r="O68" s="169">
        <v>0</v>
      </c>
      <c r="P68" s="169">
        <v>0</v>
      </c>
      <c r="Q68" s="169">
        <v>38461</v>
      </c>
      <c r="R68" s="192">
        <v>260</v>
      </c>
      <c r="S68" s="169">
        <v>260</v>
      </c>
      <c r="T68" s="169">
        <v>0</v>
      </c>
      <c r="U68" s="169">
        <v>0</v>
      </c>
      <c r="V68" s="193">
        <v>260</v>
      </c>
      <c r="W68" s="169">
        <v>260</v>
      </c>
      <c r="X68" s="169">
        <v>0</v>
      </c>
      <c r="Y68" s="169">
        <v>0</v>
      </c>
      <c r="Z68" s="169" t="s">
        <v>40</v>
      </c>
      <c r="AA68" s="169" t="s">
        <v>286</v>
      </c>
      <c r="AB68" s="196" t="s">
        <v>287</v>
      </c>
    </row>
    <row r="69" ht="50" customHeight="1" spans="1:28">
      <c r="A69" s="169">
        <v>21</v>
      </c>
      <c r="B69" s="170" t="s">
        <v>288</v>
      </c>
      <c r="C69" s="169" t="s">
        <v>28</v>
      </c>
      <c r="D69" s="172"/>
      <c r="E69" s="169" t="s">
        <v>265</v>
      </c>
      <c r="F69" s="169" t="s">
        <v>31</v>
      </c>
      <c r="G69" s="169" t="s">
        <v>32</v>
      </c>
      <c r="H69" s="169" t="s">
        <v>130</v>
      </c>
      <c r="I69" s="169">
        <v>551000</v>
      </c>
      <c r="J69" s="169">
        <v>463500</v>
      </c>
      <c r="K69" s="169">
        <v>87500</v>
      </c>
      <c r="L69" s="169">
        <v>0</v>
      </c>
      <c r="M69" s="169">
        <v>15000</v>
      </c>
      <c r="N69" s="169">
        <v>15000</v>
      </c>
      <c r="O69" s="169">
        <v>0</v>
      </c>
      <c r="P69" s="169">
        <v>0</v>
      </c>
      <c r="Q69" s="169">
        <v>94300</v>
      </c>
      <c r="R69" s="192">
        <v>410</v>
      </c>
      <c r="S69" s="169">
        <v>410</v>
      </c>
      <c r="T69" s="169">
        <v>0</v>
      </c>
      <c r="U69" s="169">
        <v>0</v>
      </c>
      <c r="V69" s="193">
        <v>754</v>
      </c>
      <c r="W69" s="169">
        <v>410</v>
      </c>
      <c r="X69" s="169">
        <v>344</v>
      </c>
      <c r="Y69" s="169">
        <v>0</v>
      </c>
      <c r="Z69" s="169" t="s">
        <v>289</v>
      </c>
      <c r="AA69" s="169" t="s">
        <v>290</v>
      </c>
      <c r="AB69" s="196" t="s">
        <v>291</v>
      </c>
    </row>
    <row r="70" ht="50" customHeight="1" spans="1:28">
      <c r="A70" s="169">
        <v>22</v>
      </c>
      <c r="B70" s="170" t="s">
        <v>292</v>
      </c>
      <c r="C70" s="169"/>
      <c r="D70" s="172"/>
      <c r="E70" s="169" t="s">
        <v>265</v>
      </c>
      <c r="F70" s="169" t="s">
        <v>48</v>
      </c>
      <c r="G70" s="169" t="s">
        <v>32</v>
      </c>
      <c r="H70" s="169" t="s">
        <v>130</v>
      </c>
      <c r="I70" s="169">
        <v>92900</v>
      </c>
      <c r="J70" s="169">
        <v>48019</v>
      </c>
      <c r="K70" s="169">
        <v>44881</v>
      </c>
      <c r="L70" s="169">
        <v>0</v>
      </c>
      <c r="M70" s="169">
        <v>5000</v>
      </c>
      <c r="N70" s="169">
        <v>5000</v>
      </c>
      <c r="O70" s="169">
        <v>0</v>
      </c>
      <c r="P70" s="169">
        <v>0</v>
      </c>
      <c r="Q70" s="169">
        <v>49884</v>
      </c>
      <c r="R70" s="192">
        <v>1000</v>
      </c>
      <c r="S70" s="169">
        <v>1000</v>
      </c>
      <c r="T70" s="169">
        <v>0</v>
      </c>
      <c r="U70" s="169">
        <v>0</v>
      </c>
      <c r="V70" s="193">
        <v>1869</v>
      </c>
      <c r="W70" s="169">
        <v>1869</v>
      </c>
      <c r="X70" s="169">
        <v>0</v>
      </c>
      <c r="Y70" s="169">
        <v>0</v>
      </c>
      <c r="Z70" s="169" t="s">
        <v>293</v>
      </c>
      <c r="AA70" s="169" t="s">
        <v>294</v>
      </c>
      <c r="AB70" s="196" t="s">
        <v>295</v>
      </c>
    </row>
    <row r="71" ht="50" customHeight="1" spans="1:28">
      <c r="A71" s="169">
        <v>23</v>
      </c>
      <c r="B71" s="170" t="s">
        <v>296</v>
      </c>
      <c r="C71" s="169"/>
      <c r="D71" s="172"/>
      <c r="E71" s="169" t="s">
        <v>265</v>
      </c>
      <c r="F71" s="169" t="s">
        <v>31</v>
      </c>
      <c r="G71" s="169" t="s">
        <v>32</v>
      </c>
      <c r="H71" s="169" t="s">
        <v>130</v>
      </c>
      <c r="I71" s="169">
        <v>76400</v>
      </c>
      <c r="J71" s="169">
        <v>41200</v>
      </c>
      <c r="K71" s="169">
        <v>15200</v>
      </c>
      <c r="L71" s="169">
        <v>20000</v>
      </c>
      <c r="M71" s="169">
        <v>20000</v>
      </c>
      <c r="N71" s="169">
        <v>17000</v>
      </c>
      <c r="O71" s="169">
        <v>0</v>
      </c>
      <c r="P71" s="169">
        <v>3000</v>
      </c>
      <c r="Q71" s="169">
        <v>24000</v>
      </c>
      <c r="R71" s="192">
        <v>4600</v>
      </c>
      <c r="S71" s="169">
        <v>3600</v>
      </c>
      <c r="T71" s="169">
        <v>0</v>
      </c>
      <c r="U71" s="169">
        <v>1000</v>
      </c>
      <c r="V71" s="193">
        <v>4600</v>
      </c>
      <c r="W71" s="169">
        <v>3600</v>
      </c>
      <c r="X71" s="169">
        <v>0</v>
      </c>
      <c r="Y71" s="169">
        <v>1000</v>
      </c>
      <c r="Z71" s="169" t="s">
        <v>40</v>
      </c>
      <c r="AA71" s="169" t="s">
        <v>297</v>
      </c>
      <c r="AB71" s="196" t="s">
        <v>298</v>
      </c>
    </row>
    <row r="72" ht="50" customHeight="1" spans="1:28">
      <c r="A72" s="169">
        <v>24</v>
      </c>
      <c r="B72" s="170" t="s">
        <v>299</v>
      </c>
      <c r="C72" s="169"/>
      <c r="D72" s="172"/>
      <c r="E72" s="169" t="s">
        <v>265</v>
      </c>
      <c r="F72" s="169" t="s">
        <v>31</v>
      </c>
      <c r="G72" s="169" t="s">
        <v>32</v>
      </c>
      <c r="H72" s="169" t="s">
        <v>39</v>
      </c>
      <c r="I72" s="169">
        <v>57000</v>
      </c>
      <c r="J72" s="169">
        <v>44900</v>
      </c>
      <c r="K72" s="169">
        <v>12100</v>
      </c>
      <c r="L72" s="169">
        <v>0</v>
      </c>
      <c r="M72" s="169">
        <v>17630</v>
      </c>
      <c r="N72" s="169">
        <v>5530</v>
      </c>
      <c r="O72" s="169">
        <v>12100</v>
      </c>
      <c r="P72" s="169">
        <v>0</v>
      </c>
      <c r="Q72" s="169">
        <v>0</v>
      </c>
      <c r="R72" s="192">
        <v>12100</v>
      </c>
      <c r="S72" s="169">
        <v>0</v>
      </c>
      <c r="T72" s="169">
        <v>12100</v>
      </c>
      <c r="U72" s="169">
        <v>0</v>
      </c>
      <c r="V72" s="193">
        <v>12100</v>
      </c>
      <c r="W72" s="169">
        <v>0</v>
      </c>
      <c r="X72" s="169">
        <v>12100</v>
      </c>
      <c r="Y72" s="169">
        <v>0</v>
      </c>
      <c r="Z72" s="169" t="s">
        <v>40</v>
      </c>
      <c r="AA72" s="169" t="s">
        <v>300</v>
      </c>
      <c r="AB72" s="196" t="s">
        <v>301</v>
      </c>
    </row>
    <row r="73" ht="50" customHeight="1" spans="1:28">
      <c r="A73" s="169">
        <v>25</v>
      </c>
      <c r="B73" s="170" t="s">
        <v>302</v>
      </c>
      <c r="C73" s="169"/>
      <c r="D73" s="172"/>
      <c r="E73" s="169" t="s">
        <v>265</v>
      </c>
      <c r="F73" s="169" t="s">
        <v>109</v>
      </c>
      <c r="G73" s="169" t="s">
        <v>32</v>
      </c>
      <c r="H73" s="169" t="s">
        <v>130</v>
      </c>
      <c r="I73" s="169">
        <v>231600</v>
      </c>
      <c r="J73" s="169">
        <v>21600</v>
      </c>
      <c r="K73" s="169">
        <v>210000</v>
      </c>
      <c r="L73" s="169">
        <v>0</v>
      </c>
      <c r="M73" s="169">
        <v>164450</v>
      </c>
      <c r="N73" s="169">
        <v>4450</v>
      </c>
      <c r="O73" s="169">
        <v>160000</v>
      </c>
      <c r="P73" s="169">
        <v>0</v>
      </c>
      <c r="Q73" s="169">
        <v>50273</v>
      </c>
      <c r="R73" s="192">
        <v>50450</v>
      </c>
      <c r="S73" s="169">
        <v>450</v>
      </c>
      <c r="T73" s="169">
        <v>50000</v>
      </c>
      <c r="U73" s="169">
        <v>0</v>
      </c>
      <c r="V73" s="193">
        <v>50922</v>
      </c>
      <c r="W73" s="169">
        <v>922</v>
      </c>
      <c r="X73" s="169">
        <v>50000</v>
      </c>
      <c r="Y73" s="169">
        <v>0</v>
      </c>
      <c r="Z73" s="169" t="s">
        <v>303</v>
      </c>
      <c r="AA73" s="169" t="s">
        <v>304</v>
      </c>
      <c r="AB73" s="170" t="s">
        <v>305</v>
      </c>
    </row>
    <row r="74" ht="50" customHeight="1" spans="1:28">
      <c r="A74" s="169">
        <v>26</v>
      </c>
      <c r="B74" s="170" t="s">
        <v>306</v>
      </c>
      <c r="C74" s="169"/>
      <c r="D74" s="172"/>
      <c r="E74" s="169" t="s">
        <v>265</v>
      </c>
      <c r="F74" s="169" t="s">
        <v>48</v>
      </c>
      <c r="G74" s="169" t="s">
        <v>32</v>
      </c>
      <c r="H74" s="169" t="s">
        <v>39</v>
      </c>
      <c r="I74" s="169">
        <v>30017</v>
      </c>
      <c r="J74" s="169">
        <v>30017</v>
      </c>
      <c r="K74" s="169">
        <v>0</v>
      </c>
      <c r="L74" s="169">
        <v>0</v>
      </c>
      <c r="M74" s="169">
        <v>2100</v>
      </c>
      <c r="N74" s="169">
        <v>2100</v>
      </c>
      <c r="O74" s="169">
        <v>0</v>
      </c>
      <c r="P74" s="169">
        <v>0</v>
      </c>
      <c r="Q74" s="169">
        <v>0</v>
      </c>
      <c r="R74" s="192">
        <v>0</v>
      </c>
      <c r="S74" s="169">
        <v>0</v>
      </c>
      <c r="T74" s="169">
        <v>0</v>
      </c>
      <c r="U74" s="169">
        <v>0</v>
      </c>
      <c r="V74" s="193">
        <v>0</v>
      </c>
      <c r="W74" s="169">
        <v>0</v>
      </c>
      <c r="X74" s="169">
        <v>0</v>
      </c>
      <c r="Y74" s="169">
        <v>0</v>
      </c>
      <c r="Z74" s="169" t="s">
        <v>65</v>
      </c>
      <c r="AA74" s="169" t="s">
        <v>65</v>
      </c>
      <c r="AB74" s="197" t="s">
        <v>307</v>
      </c>
    </row>
    <row r="75" ht="50" customHeight="1" spans="1:28">
      <c r="A75" s="169">
        <v>27</v>
      </c>
      <c r="B75" s="170" t="s">
        <v>308</v>
      </c>
      <c r="C75" s="169"/>
      <c r="D75" s="172"/>
      <c r="E75" s="169" t="s">
        <v>309</v>
      </c>
      <c r="F75" s="169" t="s">
        <v>109</v>
      </c>
      <c r="G75" s="169" t="s">
        <v>310</v>
      </c>
      <c r="H75" s="169" t="s">
        <v>39</v>
      </c>
      <c r="I75" s="169">
        <v>45809</v>
      </c>
      <c r="J75" s="169">
        <v>45809</v>
      </c>
      <c r="K75" s="169">
        <v>0</v>
      </c>
      <c r="L75" s="169">
        <v>0</v>
      </c>
      <c r="M75" s="169">
        <v>5000</v>
      </c>
      <c r="N75" s="169">
        <v>5000</v>
      </c>
      <c r="O75" s="169">
        <v>0</v>
      </c>
      <c r="P75" s="169">
        <v>0</v>
      </c>
      <c r="Q75" s="169">
        <v>0</v>
      </c>
      <c r="R75" s="192">
        <v>1325</v>
      </c>
      <c r="S75" s="169">
        <v>1325</v>
      </c>
      <c r="T75" s="169">
        <v>0</v>
      </c>
      <c r="U75" s="169">
        <v>0</v>
      </c>
      <c r="V75" s="193">
        <v>1325</v>
      </c>
      <c r="W75" s="169">
        <v>1325</v>
      </c>
      <c r="X75" s="169">
        <v>0</v>
      </c>
      <c r="Y75" s="169">
        <v>0</v>
      </c>
      <c r="Z75" s="169" t="s">
        <v>40</v>
      </c>
      <c r="AA75" s="169" t="s">
        <v>311</v>
      </c>
      <c r="AB75" s="196" t="s">
        <v>312</v>
      </c>
    </row>
    <row r="76" ht="50" customHeight="1" spans="1:28">
      <c r="A76" s="169">
        <v>28</v>
      </c>
      <c r="B76" s="170" t="s">
        <v>313</v>
      </c>
      <c r="C76" s="169"/>
      <c r="D76" s="172"/>
      <c r="E76" s="169" t="s">
        <v>309</v>
      </c>
      <c r="F76" s="169" t="s">
        <v>109</v>
      </c>
      <c r="G76" s="169" t="s">
        <v>314</v>
      </c>
      <c r="H76" s="169" t="s">
        <v>39</v>
      </c>
      <c r="I76" s="169">
        <v>32367</v>
      </c>
      <c r="J76" s="169">
        <v>32367</v>
      </c>
      <c r="K76" s="169">
        <v>0</v>
      </c>
      <c r="L76" s="169">
        <v>0</v>
      </c>
      <c r="M76" s="169">
        <v>4000</v>
      </c>
      <c r="N76" s="169">
        <v>4000</v>
      </c>
      <c r="O76" s="169">
        <v>0</v>
      </c>
      <c r="P76" s="169">
        <v>0</v>
      </c>
      <c r="Q76" s="169">
        <v>0</v>
      </c>
      <c r="R76" s="192">
        <v>960</v>
      </c>
      <c r="S76" s="169">
        <v>960</v>
      </c>
      <c r="T76" s="169">
        <v>0</v>
      </c>
      <c r="U76" s="169">
        <v>0</v>
      </c>
      <c r="V76" s="193">
        <v>1328</v>
      </c>
      <c r="W76" s="169">
        <v>1328</v>
      </c>
      <c r="X76" s="169">
        <v>0</v>
      </c>
      <c r="Y76" s="169">
        <v>0</v>
      </c>
      <c r="Z76" s="169" t="s">
        <v>315</v>
      </c>
      <c r="AA76" s="169" t="s">
        <v>316</v>
      </c>
      <c r="AB76" s="196" t="s">
        <v>317</v>
      </c>
    </row>
    <row r="77" ht="50" customHeight="1" spans="1:28">
      <c r="A77" s="169">
        <v>29</v>
      </c>
      <c r="B77" s="170" t="s">
        <v>318</v>
      </c>
      <c r="C77" s="169"/>
      <c r="D77" s="172"/>
      <c r="E77" s="169" t="s">
        <v>319</v>
      </c>
      <c r="F77" s="169" t="s">
        <v>109</v>
      </c>
      <c r="G77" s="169" t="s">
        <v>320</v>
      </c>
      <c r="H77" s="169" t="s">
        <v>156</v>
      </c>
      <c r="I77" s="169">
        <v>2000</v>
      </c>
      <c r="J77" s="169">
        <v>500</v>
      </c>
      <c r="K77" s="169">
        <v>0</v>
      </c>
      <c r="L77" s="169">
        <v>1500</v>
      </c>
      <c r="M77" s="169">
        <v>2000</v>
      </c>
      <c r="N77" s="169">
        <v>500</v>
      </c>
      <c r="O77" s="169">
        <v>0</v>
      </c>
      <c r="P77" s="169">
        <v>1500</v>
      </c>
      <c r="Q77" s="169">
        <v>0</v>
      </c>
      <c r="R77" s="192">
        <v>0</v>
      </c>
      <c r="S77" s="169">
        <v>0</v>
      </c>
      <c r="T77" s="169">
        <v>0</v>
      </c>
      <c r="U77" s="169">
        <v>0</v>
      </c>
      <c r="V77" s="193">
        <v>0</v>
      </c>
      <c r="W77" s="169">
        <v>0</v>
      </c>
      <c r="X77" s="169">
        <v>0</v>
      </c>
      <c r="Y77" s="169">
        <v>0</v>
      </c>
      <c r="Z77" s="169" t="s">
        <v>65</v>
      </c>
      <c r="AA77" s="169" t="s">
        <v>65</v>
      </c>
      <c r="AB77" s="196" t="s">
        <v>321</v>
      </c>
    </row>
    <row r="78" ht="50" customHeight="1" spans="1:28">
      <c r="A78" s="169">
        <v>30</v>
      </c>
      <c r="B78" s="170" t="s">
        <v>322</v>
      </c>
      <c r="C78" s="169"/>
      <c r="D78" s="172"/>
      <c r="E78" s="169" t="s">
        <v>319</v>
      </c>
      <c r="F78" s="169" t="s">
        <v>109</v>
      </c>
      <c r="G78" s="169" t="s">
        <v>323</v>
      </c>
      <c r="H78" s="169" t="s">
        <v>156</v>
      </c>
      <c r="I78" s="169">
        <v>6200</v>
      </c>
      <c r="J78" s="169">
        <v>694</v>
      </c>
      <c r="K78" s="169">
        <v>0</v>
      </c>
      <c r="L78" s="169">
        <v>5506</v>
      </c>
      <c r="M78" s="169">
        <v>6200</v>
      </c>
      <c r="N78" s="169">
        <v>694</v>
      </c>
      <c r="O78" s="169">
        <v>0</v>
      </c>
      <c r="P78" s="169">
        <v>5506</v>
      </c>
      <c r="Q78" s="169">
        <v>0</v>
      </c>
      <c r="R78" s="192">
        <v>0</v>
      </c>
      <c r="S78" s="169">
        <v>0</v>
      </c>
      <c r="T78" s="169">
        <v>0</v>
      </c>
      <c r="U78" s="169">
        <v>0</v>
      </c>
      <c r="V78" s="193">
        <v>0</v>
      </c>
      <c r="W78" s="169">
        <v>0</v>
      </c>
      <c r="X78" s="169">
        <v>0</v>
      </c>
      <c r="Y78" s="169">
        <v>0</v>
      </c>
      <c r="Z78" s="169" t="s">
        <v>65</v>
      </c>
      <c r="AA78" s="169" t="s">
        <v>65</v>
      </c>
      <c r="AB78" s="196" t="s">
        <v>324</v>
      </c>
    </row>
    <row r="79" ht="50" customHeight="1" spans="1:28">
      <c r="A79" s="169">
        <v>31</v>
      </c>
      <c r="B79" s="170" t="s">
        <v>325</v>
      </c>
      <c r="C79" s="169"/>
      <c r="D79" s="172"/>
      <c r="E79" s="169" t="s">
        <v>319</v>
      </c>
      <c r="F79" s="169" t="s">
        <v>109</v>
      </c>
      <c r="G79" s="169" t="s">
        <v>323</v>
      </c>
      <c r="H79" s="169" t="s">
        <v>156</v>
      </c>
      <c r="I79" s="169">
        <v>13715</v>
      </c>
      <c r="J79" s="169">
        <v>6422</v>
      </c>
      <c r="K79" s="169">
        <v>0</v>
      </c>
      <c r="L79" s="169">
        <v>7293</v>
      </c>
      <c r="M79" s="169">
        <v>13715</v>
      </c>
      <c r="N79" s="169">
        <v>6422</v>
      </c>
      <c r="O79" s="169">
        <v>0</v>
      </c>
      <c r="P79" s="169">
        <v>7293</v>
      </c>
      <c r="Q79" s="169">
        <v>10385</v>
      </c>
      <c r="R79" s="192">
        <v>2576</v>
      </c>
      <c r="S79" s="169">
        <v>1206</v>
      </c>
      <c r="T79" s="169">
        <v>0</v>
      </c>
      <c r="U79" s="169">
        <v>1370</v>
      </c>
      <c r="V79" s="193">
        <v>2579</v>
      </c>
      <c r="W79" s="169">
        <v>1219</v>
      </c>
      <c r="X79" s="169">
        <v>0</v>
      </c>
      <c r="Y79" s="169">
        <v>1360</v>
      </c>
      <c r="Z79" s="169" t="s">
        <v>326</v>
      </c>
      <c r="AA79" s="169" t="s">
        <v>327</v>
      </c>
      <c r="AB79" s="170" t="s">
        <v>328</v>
      </c>
    </row>
    <row r="80" ht="50" customHeight="1" spans="1:28">
      <c r="A80" s="169">
        <v>32</v>
      </c>
      <c r="B80" s="170" t="s">
        <v>329</v>
      </c>
      <c r="C80" s="169"/>
      <c r="D80" s="172"/>
      <c r="E80" s="169" t="s">
        <v>319</v>
      </c>
      <c r="F80" s="169" t="s">
        <v>109</v>
      </c>
      <c r="G80" s="169" t="s">
        <v>330</v>
      </c>
      <c r="H80" s="169" t="s">
        <v>156</v>
      </c>
      <c r="I80" s="169">
        <v>18000</v>
      </c>
      <c r="J80" s="169">
        <v>1080</v>
      </c>
      <c r="K80" s="169">
        <v>0</v>
      </c>
      <c r="L80" s="169">
        <v>16920</v>
      </c>
      <c r="M80" s="169">
        <v>18000</v>
      </c>
      <c r="N80" s="169">
        <v>1080</v>
      </c>
      <c r="O80" s="169">
        <v>0</v>
      </c>
      <c r="P80" s="169">
        <v>16920</v>
      </c>
      <c r="Q80" s="169">
        <v>0</v>
      </c>
      <c r="R80" s="192">
        <v>1692</v>
      </c>
      <c r="S80" s="169">
        <v>0</v>
      </c>
      <c r="T80" s="169">
        <v>0</v>
      </c>
      <c r="U80" s="169">
        <v>1692</v>
      </c>
      <c r="V80" s="193">
        <v>1771</v>
      </c>
      <c r="W80" s="169">
        <v>0</v>
      </c>
      <c r="X80" s="169">
        <v>0</v>
      </c>
      <c r="Y80" s="169">
        <v>1771</v>
      </c>
      <c r="Z80" s="169" t="s">
        <v>331</v>
      </c>
      <c r="AA80" s="169" t="s">
        <v>332</v>
      </c>
      <c r="AB80" s="196" t="s">
        <v>333</v>
      </c>
    </row>
    <row r="81" ht="50" customHeight="1" spans="1:28">
      <c r="A81" s="169">
        <v>33</v>
      </c>
      <c r="B81" s="170" t="s">
        <v>334</v>
      </c>
      <c r="C81" s="169"/>
      <c r="D81" s="172"/>
      <c r="E81" s="169" t="s">
        <v>319</v>
      </c>
      <c r="F81" s="169" t="s">
        <v>109</v>
      </c>
      <c r="G81" s="169" t="s">
        <v>32</v>
      </c>
      <c r="H81" s="169" t="s">
        <v>141</v>
      </c>
      <c r="I81" s="169">
        <v>7000</v>
      </c>
      <c r="J81" s="169">
        <v>500</v>
      </c>
      <c r="K81" s="169">
        <v>0</v>
      </c>
      <c r="L81" s="169">
        <v>6500</v>
      </c>
      <c r="M81" s="169">
        <v>3000</v>
      </c>
      <c r="N81" s="169">
        <v>200</v>
      </c>
      <c r="O81" s="169">
        <v>0</v>
      </c>
      <c r="P81" s="169">
        <v>2800</v>
      </c>
      <c r="Q81" s="169">
        <v>0</v>
      </c>
      <c r="R81" s="192">
        <v>0</v>
      </c>
      <c r="S81" s="169">
        <v>0</v>
      </c>
      <c r="T81" s="169">
        <v>0</v>
      </c>
      <c r="U81" s="169">
        <v>0</v>
      </c>
      <c r="V81" s="193">
        <v>0</v>
      </c>
      <c r="W81" s="169">
        <v>0</v>
      </c>
      <c r="X81" s="169">
        <v>0</v>
      </c>
      <c r="Y81" s="169">
        <v>0</v>
      </c>
      <c r="Z81" s="169" t="s">
        <v>65</v>
      </c>
      <c r="AA81" s="169" t="s">
        <v>65</v>
      </c>
      <c r="AB81" s="170" t="s">
        <v>335</v>
      </c>
    </row>
    <row r="82" ht="50" customHeight="1" spans="1:28">
      <c r="A82" s="169">
        <v>34</v>
      </c>
      <c r="B82" s="170" t="s">
        <v>336</v>
      </c>
      <c r="C82" s="169"/>
      <c r="D82" s="172"/>
      <c r="E82" s="169" t="s">
        <v>337</v>
      </c>
      <c r="F82" s="169" t="s">
        <v>48</v>
      </c>
      <c r="G82" s="169" t="s">
        <v>323</v>
      </c>
      <c r="H82" s="169" t="s">
        <v>338</v>
      </c>
      <c r="I82" s="169">
        <v>34185</v>
      </c>
      <c r="J82" s="169">
        <v>34185</v>
      </c>
      <c r="K82" s="169">
        <v>0</v>
      </c>
      <c r="L82" s="169">
        <v>0</v>
      </c>
      <c r="M82" s="169">
        <v>13700</v>
      </c>
      <c r="N82" s="169">
        <v>13700</v>
      </c>
      <c r="O82" s="169">
        <v>0</v>
      </c>
      <c r="P82" s="169">
        <v>0</v>
      </c>
      <c r="Q82" s="169">
        <v>18036</v>
      </c>
      <c r="R82" s="192">
        <v>1550</v>
      </c>
      <c r="S82" s="169">
        <v>1550</v>
      </c>
      <c r="T82" s="169">
        <v>0</v>
      </c>
      <c r="U82" s="169">
        <v>0</v>
      </c>
      <c r="V82" s="193">
        <v>1550</v>
      </c>
      <c r="W82" s="169">
        <v>1550</v>
      </c>
      <c r="X82" s="169">
        <v>0</v>
      </c>
      <c r="Y82" s="169">
        <v>0</v>
      </c>
      <c r="Z82" s="169" t="s">
        <v>40</v>
      </c>
      <c r="AA82" s="169" t="s">
        <v>339</v>
      </c>
      <c r="AB82" s="196" t="s">
        <v>340</v>
      </c>
    </row>
    <row r="83" ht="50" customHeight="1" spans="1:28">
      <c r="A83" s="169">
        <v>35</v>
      </c>
      <c r="B83" s="170" t="s">
        <v>341</v>
      </c>
      <c r="C83" s="169"/>
      <c r="D83" s="172"/>
      <c r="E83" s="169" t="s">
        <v>337</v>
      </c>
      <c r="F83" s="169" t="s">
        <v>48</v>
      </c>
      <c r="G83" s="169" t="s">
        <v>323</v>
      </c>
      <c r="H83" s="169" t="s">
        <v>141</v>
      </c>
      <c r="I83" s="169">
        <v>47500</v>
      </c>
      <c r="J83" s="169">
        <v>47500</v>
      </c>
      <c r="K83" s="169">
        <v>0</v>
      </c>
      <c r="L83" s="169">
        <v>0</v>
      </c>
      <c r="M83" s="169">
        <v>1000</v>
      </c>
      <c r="N83" s="169">
        <v>1000</v>
      </c>
      <c r="O83" s="169">
        <v>0</v>
      </c>
      <c r="P83" s="169">
        <v>0</v>
      </c>
      <c r="Q83" s="169">
        <v>1000</v>
      </c>
      <c r="R83" s="192">
        <v>190</v>
      </c>
      <c r="S83" s="169">
        <v>190</v>
      </c>
      <c r="T83" s="169">
        <v>0</v>
      </c>
      <c r="U83" s="169">
        <v>0</v>
      </c>
      <c r="V83" s="193">
        <v>190</v>
      </c>
      <c r="W83" s="169">
        <v>190</v>
      </c>
      <c r="X83" s="169">
        <v>0</v>
      </c>
      <c r="Y83" s="169">
        <v>0</v>
      </c>
      <c r="Z83" s="169" t="s">
        <v>40</v>
      </c>
      <c r="AA83" s="169" t="s">
        <v>342</v>
      </c>
      <c r="AB83" s="196" t="s">
        <v>343</v>
      </c>
    </row>
    <row r="84" ht="50" customHeight="1" spans="1:28">
      <c r="A84" s="169">
        <v>36</v>
      </c>
      <c r="B84" s="170" t="s">
        <v>344</v>
      </c>
      <c r="C84" s="169"/>
      <c r="D84" s="172"/>
      <c r="E84" s="169" t="s">
        <v>337</v>
      </c>
      <c r="F84" s="169" t="s">
        <v>109</v>
      </c>
      <c r="G84" s="169" t="s">
        <v>32</v>
      </c>
      <c r="H84" s="169" t="s">
        <v>156</v>
      </c>
      <c r="I84" s="169">
        <v>21625</v>
      </c>
      <c r="J84" s="169">
        <v>4109</v>
      </c>
      <c r="K84" s="169">
        <v>0</v>
      </c>
      <c r="L84" s="169">
        <v>17516</v>
      </c>
      <c r="M84" s="169">
        <v>21625</v>
      </c>
      <c r="N84" s="169">
        <v>4109</v>
      </c>
      <c r="O84" s="169">
        <v>0</v>
      </c>
      <c r="P84" s="169">
        <v>17516</v>
      </c>
      <c r="Q84" s="169">
        <v>0</v>
      </c>
      <c r="R84" s="192">
        <v>1290</v>
      </c>
      <c r="S84" s="169">
        <v>250</v>
      </c>
      <c r="T84" s="169">
        <v>0</v>
      </c>
      <c r="U84" s="169">
        <v>1040</v>
      </c>
      <c r="V84" s="193">
        <v>1290</v>
      </c>
      <c r="W84" s="169">
        <v>250</v>
      </c>
      <c r="X84" s="169">
        <v>0</v>
      </c>
      <c r="Y84" s="169">
        <v>1040</v>
      </c>
      <c r="Z84" s="169" t="s">
        <v>40</v>
      </c>
      <c r="AA84" s="169" t="s">
        <v>345</v>
      </c>
      <c r="AB84" s="196" t="s">
        <v>346</v>
      </c>
    </row>
  </sheetData>
  <autoFilter ref="A4:AB84">
    <extLst/>
  </autoFilter>
  <mergeCells count="23">
    <mergeCell ref="A1:AB1"/>
    <mergeCell ref="R2:AA2"/>
    <mergeCell ref="S3:U3"/>
    <mergeCell ref="W3:Y3"/>
    <mergeCell ref="B48:C4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V3:V4"/>
    <mergeCell ref="Z3:Z4"/>
    <mergeCell ref="AA3:AA4"/>
    <mergeCell ref="AB2:AB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M1" sqref="A$1:M$1048576"/>
    </sheetView>
  </sheetViews>
  <sheetFormatPr defaultColWidth="9" defaultRowHeight="13.5"/>
  <cols>
    <col min="1" max="1" width="5.125" style="99" customWidth="1"/>
    <col min="2" max="2" width="17.5" style="100" customWidth="1"/>
    <col min="3" max="3" width="9.125" style="101" customWidth="1"/>
    <col min="4" max="4" width="9" style="102" customWidth="1"/>
    <col min="5" max="5" width="20" style="103" customWidth="1"/>
    <col min="6" max="6" width="9.375" style="104" customWidth="1"/>
    <col min="7" max="7" width="9.60833333333333" style="101" customWidth="1"/>
    <col min="8" max="8" width="20.875" style="81" customWidth="1"/>
    <col min="9" max="9" width="9.875" style="101" customWidth="1"/>
    <col min="10" max="10" width="8.375" style="105" customWidth="1"/>
    <col min="11" max="11" width="8.125" style="105" customWidth="1"/>
    <col min="12" max="12" width="9.25" style="106" customWidth="1"/>
    <col min="13" max="13" width="8.25" style="104" customWidth="1"/>
    <col min="14" max="16384" width="9" style="94"/>
  </cols>
  <sheetData>
    <row r="1" ht="20.25" spans="1:2">
      <c r="A1" s="37" t="s">
        <v>347</v>
      </c>
      <c r="B1" s="37"/>
    </row>
    <row r="2" s="94" customFormat="1" ht="21" spans="1:13">
      <c r="A2" s="107" t="s">
        <v>348</v>
      </c>
      <c r="B2" s="108"/>
      <c r="C2" s="109"/>
      <c r="D2" s="110"/>
      <c r="E2" s="111"/>
      <c r="F2" s="112"/>
      <c r="G2" s="109"/>
      <c r="H2" s="81"/>
      <c r="I2" s="111"/>
      <c r="J2" s="131"/>
      <c r="K2" s="131"/>
      <c r="L2" s="131"/>
      <c r="M2" s="132"/>
    </row>
    <row r="3" s="94" customFormat="1" ht="21" spans="1:13">
      <c r="A3" s="113" t="s">
        <v>349</v>
      </c>
      <c r="B3" s="113"/>
      <c r="C3" s="82"/>
      <c r="D3" s="110"/>
      <c r="E3" s="111"/>
      <c r="F3" s="112"/>
      <c r="G3" s="109"/>
      <c r="H3" s="81"/>
      <c r="I3" s="111"/>
      <c r="J3" s="131"/>
      <c r="K3" s="131"/>
      <c r="L3" s="133" t="s">
        <v>350</v>
      </c>
      <c r="M3" s="133"/>
    </row>
    <row r="4" s="95" customFormat="1" ht="25" customHeight="1" spans="1:14">
      <c r="A4" s="114" t="s">
        <v>1</v>
      </c>
      <c r="B4" s="115" t="s">
        <v>2</v>
      </c>
      <c r="C4" s="116" t="s">
        <v>351</v>
      </c>
      <c r="D4" s="117" t="s">
        <v>352</v>
      </c>
      <c r="E4" s="115" t="s">
        <v>353</v>
      </c>
      <c r="F4" s="115"/>
      <c r="G4" s="117"/>
      <c r="H4" s="68" t="s">
        <v>354</v>
      </c>
      <c r="I4" s="117"/>
      <c r="J4" s="134" t="s">
        <v>355</v>
      </c>
      <c r="K4" s="134"/>
      <c r="L4" s="115" t="s">
        <v>5</v>
      </c>
      <c r="M4" s="135" t="s">
        <v>356</v>
      </c>
      <c r="N4" s="94"/>
    </row>
    <row r="5" s="96" customFormat="1" ht="40" customHeight="1" spans="1:14">
      <c r="A5" s="114"/>
      <c r="B5" s="115"/>
      <c r="C5" s="116"/>
      <c r="D5" s="117"/>
      <c r="E5" s="115" t="s">
        <v>357</v>
      </c>
      <c r="F5" s="115" t="s">
        <v>358</v>
      </c>
      <c r="G5" s="117" t="s">
        <v>359</v>
      </c>
      <c r="H5" s="68" t="s">
        <v>360</v>
      </c>
      <c r="I5" s="117" t="s">
        <v>361</v>
      </c>
      <c r="J5" s="134" t="s">
        <v>362</v>
      </c>
      <c r="K5" s="134" t="s">
        <v>19</v>
      </c>
      <c r="L5" s="115"/>
      <c r="M5" s="135"/>
      <c r="N5" s="99"/>
    </row>
    <row r="6" s="95" customFormat="1" ht="25" customHeight="1" spans="1:14">
      <c r="A6" s="118" t="s">
        <v>363</v>
      </c>
      <c r="B6" s="115"/>
      <c r="C6" s="116">
        <f>C7+C39+C57</f>
        <v>8164224.55</v>
      </c>
      <c r="D6" s="116">
        <f t="shared" ref="D6:I6" si="0">D7+D39+D57</f>
        <v>2238872</v>
      </c>
      <c r="E6" s="116"/>
      <c r="F6" s="116">
        <f t="shared" si="0"/>
        <v>1496103</v>
      </c>
      <c r="G6" s="116">
        <f t="shared" si="0"/>
        <v>293930</v>
      </c>
      <c r="H6" s="116"/>
      <c r="I6" s="116">
        <f>I7+I39+I57</f>
        <v>561065</v>
      </c>
      <c r="J6" s="136">
        <f t="shared" ref="J6:J14" si="1">I6/F6</f>
        <v>0.375017629133823</v>
      </c>
      <c r="K6" s="136">
        <f t="shared" ref="K6:K14" si="2">I6/G6</f>
        <v>1.9088388391794</v>
      </c>
      <c r="L6" s="115"/>
      <c r="M6" s="137"/>
      <c r="N6" s="94"/>
    </row>
    <row r="7" s="95" customFormat="1" ht="25" customHeight="1" spans="1:14">
      <c r="A7" s="119" t="s">
        <v>364</v>
      </c>
      <c r="B7" s="120"/>
      <c r="C7" s="116">
        <f>C8+C13+C26</f>
        <v>4574892</v>
      </c>
      <c r="D7" s="116">
        <f t="shared" ref="D7:I7" si="3">D8+D13+D26</f>
        <v>814842</v>
      </c>
      <c r="E7" s="116"/>
      <c r="F7" s="116">
        <f t="shared" si="3"/>
        <v>1055900</v>
      </c>
      <c r="G7" s="116">
        <f t="shared" si="3"/>
        <v>222661</v>
      </c>
      <c r="H7" s="116"/>
      <c r="I7" s="116">
        <f t="shared" si="3"/>
        <v>441060</v>
      </c>
      <c r="J7" s="136">
        <f t="shared" si="1"/>
        <v>0.417710010417653</v>
      </c>
      <c r="K7" s="136">
        <f t="shared" si="2"/>
        <v>1.98085879431063</v>
      </c>
      <c r="L7" s="115"/>
      <c r="M7" s="137"/>
      <c r="N7" s="94"/>
    </row>
    <row r="8" s="97" customFormat="1" ht="25" customHeight="1" spans="1:14">
      <c r="A8" s="114" t="s">
        <v>365</v>
      </c>
      <c r="B8" s="115"/>
      <c r="C8" s="116">
        <f>C9+C10+C11+C12</f>
        <v>132000</v>
      </c>
      <c r="D8" s="116">
        <f t="shared" ref="D8:I8" si="4">D9+D10+D11+D12</f>
        <v>0</v>
      </c>
      <c r="E8" s="116"/>
      <c r="F8" s="116">
        <f t="shared" si="4"/>
        <v>80900</v>
      </c>
      <c r="G8" s="116">
        <f t="shared" si="4"/>
        <v>24800</v>
      </c>
      <c r="H8" s="116"/>
      <c r="I8" s="116">
        <f t="shared" si="4"/>
        <v>29725</v>
      </c>
      <c r="J8" s="136">
        <f t="shared" si="1"/>
        <v>0.367428924598269</v>
      </c>
      <c r="K8" s="136">
        <f t="shared" si="2"/>
        <v>1.19858870967742</v>
      </c>
      <c r="L8" s="115"/>
      <c r="M8" s="137"/>
      <c r="N8" s="94"/>
    </row>
    <row r="9" s="97" customFormat="1" ht="66" customHeight="1" spans="1:14">
      <c r="A9" s="121">
        <v>1</v>
      </c>
      <c r="B9" s="122" t="s">
        <v>366</v>
      </c>
      <c r="C9" s="123">
        <f>'77个辖区市重点项目'!I45</f>
        <v>10000</v>
      </c>
      <c r="D9" s="123">
        <f>'77个辖区市重点项目'!Q45</f>
        <v>0</v>
      </c>
      <c r="E9" s="122" t="s">
        <v>367</v>
      </c>
      <c r="F9" s="124">
        <f>'77个辖区市重点项目'!M45</f>
        <v>6000</v>
      </c>
      <c r="G9" s="123">
        <f>'77个辖区市重点项目'!R45</f>
        <v>1500</v>
      </c>
      <c r="H9" s="73" t="str">
        <f>'77个辖区市重点项目'!AB45</f>
        <v>装修改造图审中。</v>
      </c>
      <c r="I9" s="123">
        <f>'77个辖区市重点项目'!V45</f>
        <v>1500</v>
      </c>
      <c r="J9" s="138">
        <f t="shared" si="1"/>
        <v>0.25</v>
      </c>
      <c r="K9" s="138">
        <f t="shared" si="2"/>
        <v>1</v>
      </c>
      <c r="L9" s="126" t="s">
        <v>368</v>
      </c>
      <c r="M9" s="139" t="s">
        <v>369</v>
      </c>
      <c r="N9" s="99"/>
    </row>
    <row r="10" s="97" customFormat="1" ht="54" customHeight="1" spans="1:14">
      <c r="A10" s="121">
        <v>2</v>
      </c>
      <c r="B10" s="122" t="s">
        <v>370</v>
      </c>
      <c r="C10" s="123">
        <f>'77个辖区市重点项目'!I41</f>
        <v>20000</v>
      </c>
      <c r="D10" s="123">
        <f>'77个辖区市重点项目'!Q41</f>
        <v>0</v>
      </c>
      <c r="E10" s="122" t="s">
        <v>371</v>
      </c>
      <c r="F10" s="124">
        <f>'77个辖区市重点项目'!M41</f>
        <v>12700</v>
      </c>
      <c r="G10" s="123">
        <f>'77个辖区市重点项目'!R41</f>
        <v>1950</v>
      </c>
      <c r="H10" s="73" t="str">
        <f>'77个辖区市重点项目'!AB41</f>
        <v>完成25.5%的工程量及设备购置。</v>
      </c>
      <c r="I10" s="123">
        <f>'77个辖区市重点项目'!V41</f>
        <v>2925</v>
      </c>
      <c r="J10" s="138">
        <f t="shared" si="1"/>
        <v>0.230314960629921</v>
      </c>
      <c r="K10" s="138">
        <f t="shared" si="2"/>
        <v>1.5</v>
      </c>
      <c r="L10" s="126" t="s">
        <v>372</v>
      </c>
      <c r="M10" s="137" t="s">
        <v>373</v>
      </c>
      <c r="N10" s="94"/>
    </row>
    <row r="11" s="97" customFormat="1" ht="81" customHeight="1" spans="1:14">
      <c r="A11" s="121">
        <v>3</v>
      </c>
      <c r="B11" s="122" t="s">
        <v>374</v>
      </c>
      <c r="C11" s="123">
        <f>'77个辖区市重点项目'!I33</f>
        <v>80000</v>
      </c>
      <c r="D11" s="123">
        <f>'77个辖区市重点项目'!Q33</f>
        <v>0</v>
      </c>
      <c r="E11" s="122" t="s">
        <v>375</v>
      </c>
      <c r="F11" s="124">
        <f>'77个辖区市重点项目'!M33</f>
        <v>47500</v>
      </c>
      <c r="G11" s="123">
        <f>'77个辖区市重点项目'!R33</f>
        <v>16000</v>
      </c>
      <c r="H11" s="73" t="str">
        <f>'77个辖区市重点项目'!AB33</f>
        <v>进行主体1层施工。</v>
      </c>
      <c r="I11" s="123">
        <f>'77个辖区市重点项目'!V33</f>
        <v>16000</v>
      </c>
      <c r="J11" s="138">
        <f t="shared" si="1"/>
        <v>0.336842105263158</v>
      </c>
      <c r="K11" s="138">
        <f t="shared" si="2"/>
        <v>1</v>
      </c>
      <c r="L11" s="126" t="s">
        <v>376</v>
      </c>
      <c r="M11" s="137" t="s">
        <v>377</v>
      </c>
      <c r="N11" s="94"/>
    </row>
    <row r="12" s="97" customFormat="1" ht="73" customHeight="1" spans="1:14">
      <c r="A12" s="121">
        <v>4</v>
      </c>
      <c r="B12" s="122" t="s">
        <v>378</v>
      </c>
      <c r="C12" s="123">
        <f>'77个辖区市重点项目'!I37</f>
        <v>22000</v>
      </c>
      <c r="D12" s="123">
        <f>'77个辖区市重点项目'!Q37</f>
        <v>0</v>
      </c>
      <c r="E12" s="122" t="s">
        <v>379</v>
      </c>
      <c r="F12" s="124">
        <f>'77个辖区市重点项目'!M37</f>
        <v>14700</v>
      </c>
      <c r="G12" s="123">
        <f>'77个辖区市重点项目'!R37</f>
        <v>5350</v>
      </c>
      <c r="H12" s="73" t="str">
        <f>'77个辖区市重点项目'!AB37</f>
        <v>1-10至2-1基础锚杆施工；1#楼7层板混凝土浇捣完成；2#楼砖砌体施工至7层。</v>
      </c>
      <c r="I12" s="123">
        <f>'77个辖区市重点项目'!V37</f>
        <v>9300</v>
      </c>
      <c r="J12" s="138">
        <f t="shared" si="1"/>
        <v>0.63265306122449</v>
      </c>
      <c r="K12" s="138">
        <f t="shared" si="2"/>
        <v>1.73831775700935</v>
      </c>
      <c r="L12" s="126" t="s">
        <v>376</v>
      </c>
      <c r="M12" s="137" t="s">
        <v>377</v>
      </c>
      <c r="N12" s="94"/>
    </row>
    <row r="13" s="97" customFormat="1" ht="24" customHeight="1" spans="1:14">
      <c r="A13" s="114" t="s">
        <v>380</v>
      </c>
      <c r="B13" s="115"/>
      <c r="C13" s="116">
        <f>SUM(C14:C25)</f>
        <v>1994313</v>
      </c>
      <c r="D13" s="116">
        <f t="shared" ref="D13:I13" si="5">SUM(D14:D25)</f>
        <v>814842</v>
      </c>
      <c r="E13" s="116"/>
      <c r="F13" s="116">
        <f t="shared" si="5"/>
        <v>385900</v>
      </c>
      <c r="G13" s="116">
        <f t="shared" si="5"/>
        <v>101831</v>
      </c>
      <c r="H13" s="116"/>
      <c r="I13" s="116">
        <f t="shared" si="5"/>
        <v>141285</v>
      </c>
      <c r="J13" s="136">
        <f t="shared" si="1"/>
        <v>0.366118165327805</v>
      </c>
      <c r="K13" s="136">
        <f t="shared" si="2"/>
        <v>1.38744586619006</v>
      </c>
      <c r="L13" s="126"/>
      <c r="M13" s="137"/>
      <c r="N13" s="94"/>
    </row>
    <row r="14" s="97" customFormat="1" ht="48" customHeight="1" spans="1:14">
      <c r="A14" s="121">
        <v>5</v>
      </c>
      <c r="B14" s="122" t="s">
        <v>381</v>
      </c>
      <c r="C14" s="123">
        <f>'77个辖区市重点项目'!I7</f>
        <v>182400</v>
      </c>
      <c r="D14" s="123">
        <f>'77个辖区市重点项目'!Q7</f>
        <v>32388</v>
      </c>
      <c r="E14" s="122" t="s">
        <v>382</v>
      </c>
      <c r="F14" s="124">
        <f>'77个辖区市重点项目'!M7</f>
        <v>19000</v>
      </c>
      <c r="G14" s="123">
        <f>'77个辖区市重点项目'!R7</f>
        <v>3500</v>
      </c>
      <c r="H14" s="73" t="str">
        <f>'77个辖区市重点项目'!AB7</f>
        <v>上部主体结构完成15%。</v>
      </c>
      <c r="I14" s="123">
        <f>'77个辖区市重点项目'!V7</f>
        <v>4500</v>
      </c>
      <c r="J14" s="138">
        <f t="shared" si="1"/>
        <v>0.236842105263158</v>
      </c>
      <c r="K14" s="138">
        <f t="shared" si="2"/>
        <v>1.28571428571429</v>
      </c>
      <c r="L14" s="126" t="s">
        <v>383</v>
      </c>
      <c r="M14" s="137" t="s">
        <v>384</v>
      </c>
      <c r="N14" s="94"/>
    </row>
    <row r="15" s="94" customFormat="1" ht="120" customHeight="1" spans="1:13">
      <c r="A15" s="121">
        <v>6</v>
      </c>
      <c r="B15" s="122" t="s">
        <v>385</v>
      </c>
      <c r="C15" s="123">
        <f>'77个辖区市重点项目'!I26</f>
        <v>564543</v>
      </c>
      <c r="D15" s="123">
        <f>'77个辖区市重点项目'!Q26</f>
        <v>460000</v>
      </c>
      <c r="E15" s="122" t="s">
        <v>386</v>
      </c>
      <c r="F15" s="124">
        <f>'77个辖区市重点项目'!M26</f>
        <v>114000</v>
      </c>
      <c r="G15" s="123">
        <f>'77个辖区市重点项目'!R26</f>
        <v>45000</v>
      </c>
      <c r="H15" s="73" t="str">
        <f>'77个辖区市重点项目'!AB26</f>
        <v>1号楼：施工至24层梁板
2号楼：施工至25层梁板
3-7号楼：施工至26层梁板
8号楼：施工至28层梁板
9、10、11号楼：已封顶。</v>
      </c>
      <c r="I15" s="123">
        <f>'77个辖区市重点项目'!V26</f>
        <v>49100</v>
      </c>
      <c r="J15" s="138">
        <f t="shared" ref="J15:J29" si="6">I15/F15</f>
        <v>0.430701754385965</v>
      </c>
      <c r="K15" s="138">
        <f t="shared" ref="K15:K27" si="7">I15/G15</f>
        <v>1.09111111111111</v>
      </c>
      <c r="L15" s="126" t="s">
        <v>387</v>
      </c>
      <c r="M15" s="137" t="s">
        <v>388</v>
      </c>
    </row>
    <row r="16" s="94" customFormat="1" ht="113" customHeight="1" spans="1:13">
      <c r="A16" s="121">
        <v>7</v>
      </c>
      <c r="B16" s="122" t="s">
        <v>389</v>
      </c>
      <c r="C16" s="123">
        <f>'77个辖区市重点项目'!I32</f>
        <v>211240</v>
      </c>
      <c r="D16" s="123">
        <f>'77个辖区市重点项目'!Q32</f>
        <v>0</v>
      </c>
      <c r="E16" s="122" t="s">
        <v>390</v>
      </c>
      <c r="F16" s="124">
        <f>'77个辖区市重点项目'!M32</f>
        <v>35000</v>
      </c>
      <c r="G16" s="123">
        <f>'77个辖区市重点项目'!R32</f>
        <v>5000</v>
      </c>
      <c r="H16" s="73" t="str">
        <f>'77个辖区市重点项目'!AB32</f>
        <v>XY192轮已于1月3日开工建造，处于小组立、上胎建造、分段结构完工、预密性、管系车间预制、管系预装阶段，进度正常。</v>
      </c>
      <c r="I16" s="123">
        <f>'77个辖区市重点项目'!V32</f>
        <v>9000</v>
      </c>
      <c r="J16" s="138">
        <f t="shared" si="6"/>
        <v>0.257142857142857</v>
      </c>
      <c r="K16" s="138">
        <f t="shared" si="7"/>
        <v>1.8</v>
      </c>
      <c r="L16" s="126" t="s">
        <v>387</v>
      </c>
      <c r="M16" s="137" t="s">
        <v>388</v>
      </c>
    </row>
    <row r="17" s="94" customFormat="1" ht="97" customHeight="1" spans="1:13">
      <c r="A17" s="121">
        <v>8</v>
      </c>
      <c r="B17" s="122" t="s">
        <v>391</v>
      </c>
      <c r="C17" s="123">
        <f>'77个辖区市重点项目'!I25</f>
        <v>200000</v>
      </c>
      <c r="D17" s="123">
        <f>'77个辖区市重点项目'!Q25</f>
        <v>193683</v>
      </c>
      <c r="E17" s="122" t="s">
        <v>392</v>
      </c>
      <c r="F17" s="124">
        <f>'77个辖区市重点项目'!M25</f>
        <v>25000</v>
      </c>
      <c r="G17" s="123">
        <f>'77个辖区市重点项目'!R25</f>
        <v>3500</v>
      </c>
      <c r="H17" s="73" t="str">
        <f>'77个辖区市重点项目'!AB25</f>
        <v>四期：石方开挖已完成，正在进行土方清运及垫层施工。
三期：进行设备采购。</v>
      </c>
      <c r="I17" s="123">
        <f>'77个辖区市重点项目'!V25</f>
        <v>3500</v>
      </c>
      <c r="J17" s="138">
        <f t="shared" si="6"/>
        <v>0.14</v>
      </c>
      <c r="K17" s="138">
        <f t="shared" si="7"/>
        <v>1</v>
      </c>
      <c r="L17" s="126" t="s">
        <v>393</v>
      </c>
      <c r="M17" s="137" t="s">
        <v>384</v>
      </c>
    </row>
    <row r="18" s="94" customFormat="1" ht="168" customHeight="1" spans="1:13">
      <c r="A18" s="121">
        <v>9</v>
      </c>
      <c r="B18" s="122" t="s">
        <v>394</v>
      </c>
      <c r="C18" s="123">
        <f>'77个辖区市重点项目'!I24</f>
        <v>200000</v>
      </c>
      <c r="D18" s="123">
        <f>'77个辖区市重点项目'!Q24</f>
        <v>128771</v>
      </c>
      <c r="E18" s="122" t="s">
        <v>395</v>
      </c>
      <c r="F18" s="124">
        <f>'77个辖区市重点项目'!M24</f>
        <v>1600</v>
      </c>
      <c r="G18" s="123">
        <f>'77个辖区市重点项目'!R24</f>
        <v>250</v>
      </c>
      <c r="H18" s="73" t="str">
        <f>'77个辖区市重点项目'!AB24</f>
        <v>1.购地企业中，祺亮建材已建成3栋厂房，已部分出租；布塔科技一期2栋厂房已完成主体施工；室内装修；诚联环保企业已报送挂牌材料，后续将启动招拍挂事宜；园区北侧物流园主体完成；启动预验收。2.蓝领二期通用小型厂房：下阶段启动销售或招租预案。</v>
      </c>
      <c r="I18" s="123">
        <f>'77个辖区市重点项目'!V24</f>
        <v>600</v>
      </c>
      <c r="J18" s="138">
        <f t="shared" si="6"/>
        <v>0.375</v>
      </c>
      <c r="K18" s="138">
        <f t="shared" si="7"/>
        <v>2.4</v>
      </c>
      <c r="L18" s="126" t="s">
        <v>396</v>
      </c>
      <c r="M18" s="137" t="s">
        <v>384</v>
      </c>
    </row>
    <row r="19" s="94" customFormat="1" ht="54" customHeight="1" spans="1:13">
      <c r="A19" s="121">
        <v>10</v>
      </c>
      <c r="B19" s="122" t="s">
        <v>397</v>
      </c>
      <c r="C19" s="123">
        <f>'77个辖区市重点项目'!I34</f>
        <v>90000</v>
      </c>
      <c r="D19" s="123">
        <f>'77个辖区市重点项目'!Q34</f>
        <v>0</v>
      </c>
      <c r="E19" s="122" t="s">
        <v>398</v>
      </c>
      <c r="F19" s="124">
        <f>'77个辖区市重点项目'!M34</f>
        <v>13000</v>
      </c>
      <c r="G19" s="123">
        <f>'77个辖区市重点项目'!R34</f>
        <v>1900</v>
      </c>
      <c r="H19" s="73" t="str">
        <f>'77个辖区市重点项目'!AB34</f>
        <v>桩基工程完成20%。</v>
      </c>
      <c r="I19" s="123">
        <f>'77个辖区市重点项目'!V34</f>
        <v>12000</v>
      </c>
      <c r="J19" s="138">
        <f t="shared" si="6"/>
        <v>0.923076923076923</v>
      </c>
      <c r="K19" s="138">
        <f t="shared" si="7"/>
        <v>6.31578947368421</v>
      </c>
      <c r="L19" s="126" t="s">
        <v>396</v>
      </c>
      <c r="M19" s="137" t="s">
        <v>384</v>
      </c>
    </row>
    <row r="20" s="94" customFormat="1" ht="53" customHeight="1" spans="1:13">
      <c r="A20" s="121">
        <v>11</v>
      </c>
      <c r="B20" s="122" t="s">
        <v>399</v>
      </c>
      <c r="C20" s="123">
        <f>'77个辖区市重点项目'!I44</f>
        <v>22000</v>
      </c>
      <c r="D20" s="123">
        <f>'77个辖区市重点项目'!Q44</f>
        <v>0</v>
      </c>
      <c r="E20" s="122" t="s">
        <v>400</v>
      </c>
      <c r="F20" s="124">
        <f>'77个辖区市重点项目'!M44</f>
        <v>500</v>
      </c>
      <c r="G20" s="123">
        <f>'77个辖区市重点项目'!R44</f>
        <v>125</v>
      </c>
      <c r="H20" s="73" t="str">
        <f>'77个辖区市重点项目'!AB44</f>
        <v>临设及基坑支护桩施工。</v>
      </c>
      <c r="I20" s="123">
        <f>'77个辖区市重点项目'!V44</f>
        <v>125</v>
      </c>
      <c r="J20" s="138">
        <f t="shared" si="6"/>
        <v>0.25</v>
      </c>
      <c r="K20" s="138">
        <f t="shared" si="7"/>
        <v>1</v>
      </c>
      <c r="L20" s="126" t="s">
        <v>396</v>
      </c>
      <c r="M20" s="137" t="s">
        <v>384</v>
      </c>
    </row>
    <row r="21" s="94" customFormat="1" ht="58" customHeight="1" spans="1:13">
      <c r="A21" s="121">
        <v>12</v>
      </c>
      <c r="B21" s="122" t="s">
        <v>401</v>
      </c>
      <c r="C21" s="123">
        <f>'77个辖区市重点项目'!I38</f>
        <v>17000</v>
      </c>
      <c r="D21" s="123">
        <f>'77个辖区市重点项目'!Q38</f>
        <v>0</v>
      </c>
      <c r="E21" s="122" t="s">
        <v>402</v>
      </c>
      <c r="F21" s="124">
        <f>'77个辖区市重点项目'!M38</f>
        <v>3500</v>
      </c>
      <c r="G21" s="123">
        <f>'77个辖区市重点项目'!R38</f>
        <v>2000</v>
      </c>
      <c r="H21" s="73" t="str">
        <f>'77个辖区市重点项目'!AB38</f>
        <v>土建完成，设备开始安装。</v>
      </c>
      <c r="I21" s="123">
        <f>'77个辖区市重点项目'!V38</f>
        <v>2000</v>
      </c>
      <c r="J21" s="138">
        <f t="shared" si="6"/>
        <v>0.571428571428571</v>
      </c>
      <c r="K21" s="138">
        <f t="shared" si="7"/>
        <v>1</v>
      </c>
      <c r="L21" s="126" t="s">
        <v>403</v>
      </c>
      <c r="M21" s="137" t="s">
        <v>404</v>
      </c>
    </row>
    <row r="22" s="94" customFormat="1" ht="61" customHeight="1" spans="1:13">
      <c r="A22" s="121">
        <v>13</v>
      </c>
      <c r="B22" s="122" t="s">
        <v>405</v>
      </c>
      <c r="C22" s="123">
        <f>'77个辖区市重点项目'!I39</f>
        <v>37150</v>
      </c>
      <c r="D22" s="123">
        <f>'77个辖区市重点项目'!Q39</f>
        <v>0</v>
      </c>
      <c r="E22" s="122" t="s">
        <v>406</v>
      </c>
      <c r="F22" s="124">
        <f>'77个辖区市重点项目'!M39</f>
        <v>8300</v>
      </c>
      <c r="G22" s="123">
        <f>'77个辖区市重点项目'!R39</f>
        <v>2760</v>
      </c>
      <c r="H22" s="73" t="str">
        <f>'77个辖区市重点项目'!AB39</f>
        <v>桩基施工完成，承台开始施工。</v>
      </c>
      <c r="I22" s="123">
        <f>'77个辖区市重点项目'!V39</f>
        <v>5264</v>
      </c>
      <c r="J22" s="138">
        <f t="shared" si="6"/>
        <v>0.634216867469879</v>
      </c>
      <c r="K22" s="138">
        <f t="shared" si="7"/>
        <v>1.90724637681159</v>
      </c>
      <c r="L22" s="126" t="s">
        <v>407</v>
      </c>
      <c r="M22" s="137" t="s">
        <v>373</v>
      </c>
    </row>
    <row r="23" s="94" customFormat="1" ht="51" customHeight="1" spans="1:13">
      <c r="A23" s="121">
        <v>14</v>
      </c>
      <c r="B23" s="122" t="s">
        <v>408</v>
      </c>
      <c r="C23" s="123">
        <f>'77个辖区市重点项目'!I36</f>
        <v>72000</v>
      </c>
      <c r="D23" s="123">
        <f>'77个辖区市重点项目'!Q36</f>
        <v>0</v>
      </c>
      <c r="E23" s="122" t="s">
        <v>382</v>
      </c>
      <c r="F23" s="124">
        <f>'77个辖区市重点项目'!M36</f>
        <v>28000</v>
      </c>
      <c r="G23" s="123">
        <f>'77个辖区市重点项目'!R36</f>
        <v>4500</v>
      </c>
      <c r="H23" s="73" t="str">
        <f>'77个辖区市重点项目'!AB36</f>
        <v>主体封顶，砌体完成70%，安装完成15%。</v>
      </c>
      <c r="I23" s="123">
        <f>'77个辖区市重点项目'!V36</f>
        <v>8900</v>
      </c>
      <c r="J23" s="138">
        <f t="shared" si="6"/>
        <v>0.317857142857143</v>
      </c>
      <c r="K23" s="138">
        <f t="shared" si="7"/>
        <v>1.97777777777778</v>
      </c>
      <c r="L23" s="126" t="s">
        <v>407</v>
      </c>
      <c r="M23" s="137" t="s">
        <v>373</v>
      </c>
    </row>
    <row r="24" s="94" customFormat="1" ht="56" customHeight="1" spans="1:13">
      <c r="A24" s="121">
        <v>15</v>
      </c>
      <c r="B24" s="122" t="s">
        <v>409</v>
      </c>
      <c r="C24" s="123">
        <f>'77个辖区市重点项目'!I28</f>
        <v>392980</v>
      </c>
      <c r="D24" s="123">
        <f>'77个辖区市重点项目'!Q28</f>
        <v>0</v>
      </c>
      <c r="E24" s="122" t="s">
        <v>410</v>
      </c>
      <c r="F24" s="124">
        <f>'77个辖区市重点项目'!M28</f>
        <v>136000</v>
      </c>
      <c r="G24" s="123">
        <f>'77个辖区市重点项目'!R28</f>
        <v>33000</v>
      </c>
      <c r="H24" s="73" t="str">
        <f>'77个辖区市重点项目'!AB28</f>
        <v>桩基础施工完成，展示区施工。</v>
      </c>
      <c r="I24" s="123">
        <f>'77个辖区市重点项目'!V28</f>
        <v>46000</v>
      </c>
      <c r="J24" s="138">
        <f t="shared" si="6"/>
        <v>0.338235294117647</v>
      </c>
      <c r="K24" s="138">
        <f t="shared" si="7"/>
        <v>1.39393939393939</v>
      </c>
      <c r="L24" s="126" t="s">
        <v>411</v>
      </c>
      <c r="M24" s="137" t="s">
        <v>388</v>
      </c>
    </row>
    <row r="25" s="94" customFormat="1" ht="82" customHeight="1" spans="1:13">
      <c r="A25" s="121">
        <v>16</v>
      </c>
      <c r="B25" s="122" t="s">
        <v>412</v>
      </c>
      <c r="C25" s="123">
        <v>5000</v>
      </c>
      <c r="D25" s="123">
        <v>0</v>
      </c>
      <c r="E25" s="122" t="s">
        <v>413</v>
      </c>
      <c r="F25" s="124">
        <v>2000</v>
      </c>
      <c r="G25" s="123">
        <v>296</v>
      </c>
      <c r="H25" s="73" t="s">
        <v>414</v>
      </c>
      <c r="I25" s="123">
        <v>296</v>
      </c>
      <c r="J25" s="138">
        <f t="shared" si="6"/>
        <v>0.148</v>
      </c>
      <c r="K25" s="138">
        <f t="shared" si="7"/>
        <v>1</v>
      </c>
      <c r="L25" s="126" t="s">
        <v>383</v>
      </c>
      <c r="M25" s="139" t="s">
        <v>384</v>
      </c>
    </row>
    <row r="26" s="94" customFormat="1" ht="24" customHeight="1" spans="1:13">
      <c r="A26" s="114" t="s">
        <v>415</v>
      </c>
      <c r="B26" s="115"/>
      <c r="C26" s="116">
        <f>SUM(C27:C38)</f>
        <v>2448579</v>
      </c>
      <c r="D26" s="116">
        <f t="shared" ref="D26:I26" si="8">SUM(D27:D38)</f>
        <v>0</v>
      </c>
      <c r="E26" s="116"/>
      <c r="F26" s="116">
        <f t="shared" si="8"/>
        <v>589100</v>
      </c>
      <c r="G26" s="116">
        <f t="shared" si="8"/>
        <v>96030</v>
      </c>
      <c r="H26" s="116"/>
      <c r="I26" s="116">
        <f t="shared" si="8"/>
        <v>270050</v>
      </c>
      <c r="J26" s="136">
        <f t="shared" si="6"/>
        <v>0.458411135630623</v>
      </c>
      <c r="K26" s="136">
        <f t="shared" si="7"/>
        <v>2.81214203894616</v>
      </c>
      <c r="L26" s="126"/>
      <c r="M26" s="139"/>
    </row>
    <row r="27" s="98" customFormat="1" ht="63" customHeight="1" spans="1:14">
      <c r="A27" s="121">
        <v>17</v>
      </c>
      <c r="B27" s="122" t="s">
        <v>416</v>
      </c>
      <c r="C27" s="74">
        <f>'77个辖区市重点项目'!I8</f>
        <v>38000</v>
      </c>
      <c r="D27" s="123">
        <f>'77个辖区市重点项目'!Q8</f>
        <v>0</v>
      </c>
      <c r="E27" s="122" t="s">
        <v>417</v>
      </c>
      <c r="F27" s="74">
        <f>'77个辖区市重点项目'!M8</f>
        <v>8500</v>
      </c>
      <c r="G27" s="123">
        <f>'77个辖区市重点项目'!R8</f>
        <v>1100</v>
      </c>
      <c r="H27" s="73" t="str">
        <f>'77个辖区市重点项目'!AB8</f>
        <v>临设完成80%，摄影灯具设备陆续采购进场。</v>
      </c>
      <c r="I27" s="123">
        <f>'77个辖区市重点项目'!V8</f>
        <v>1100</v>
      </c>
      <c r="J27" s="138">
        <f t="shared" si="6"/>
        <v>0.129411764705882</v>
      </c>
      <c r="K27" s="138">
        <f t="shared" si="7"/>
        <v>1</v>
      </c>
      <c r="L27" s="126" t="s">
        <v>368</v>
      </c>
      <c r="M27" s="139" t="s">
        <v>369</v>
      </c>
      <c r="N27" s="94"/>
    </row>
    <row r="28" s="98" customFormat="1" ht="57" customHeight="1" spans="1:14">
      <c r="A28" s="121">
        <v>18</v>
      </c>
      <c r="B28" s="122" t="s">
        <v>418</v>
      </c>
      <c r="C28" s="74">
        <f>'77个辖区市重点项目'!I43</f>
        <v>58462</v>
      </c>
      <c r="D28" s="123">
        <f>'77个辖区市重点项目'!Q43</f>
        <v>0</v>
      </c>
      <c r="E28" s="122" t="s">
        <v>419</v>
      </c>
      <c r="F28" s="74">
        <f>'77个辖区市重点项目'!M43</f>
        <v>2500</v>
      </c>
      <c r="G28" s="123">
        <f>'77个辖区市重点项目'!R43</f>
        <v>0</v>
      </c>
      <c r="H28" s="73" t="str">
        <f>'77个辖区市重点项目'!AB43</f>
        <v>前期手续办理，过渡厂房装修，工艺配套改造。</v>
      </c>
      <c r="I28" s="123">
        <f>'77个辖区市重点项目'!V43</f>
        <v>600</v>
      </c>
      <c r="J28" s="138">
        <f t="shared" si="6"/>
        <v>0.24</v>
      </c>
      <c r="K28" s="138" t="s">
        <v>420</v>
      </c>
      <c r="L28" s="126" t="s">
        <v>383</v>
      </c>
      <c r="M28" s="137" t="s">
        <v>384</v>
      </c>
      <c r="N28" s="94"/>
    </row>
    <row r="29" s="98" customFormat="1" ht="66" customHeight="1" spans="1:14">
      <c r="A29" s="121">
        <v>19</v>
      </c>
      <c r="B29" s="122" t="s">
        <v>421</v>
      </c>
      <c r="C29" s="74">
        <f>'77个辖区市重点项目'!I35</f>
        <v>6800</v>
      </c>
      <c r="D29" s="123">
        <f>'77个辖区市重点项目'!Q35</f>
        <v>0</v>
      </c>
      <c r="E29" s="122" t="s">
        <v>422</v>
      </c>
      <c r="F29" s="74">
        <f>'77个辖区市重点项目'!M35</f>
        <v>3000</v>
      </c>
      <c r="G29" s="123">
        <f>'77个辖区市重点项目'!R35</f>
        <v>500</v>
      </c>
      <c r="H29" s="73" t="str">
        <f>'77个辖区市重点项目'!AB35</f>
        <v>实际采购设备300万。</v>
      </c>
      <c r="I29" s="123">
        <f>'77个辖区市重点项目'!V35</f>
        <v>900</v>
      </c>
      <c r="J29" s="138">
        <f t="shared" si="6"/>
        <v>0.3</v>
      </c>
      <c r="K29" s="138">
        <f>I29/G29</f>
        <v>1.8</v>
      </c>
      <c r="L29" s="126" t="s">
        <v>383</v>
      </c>
      <c r="M29" s="137" t="s">
        <v>384</v>
      </c>
      <c r="N29" s="94"/>
    </row>
    <row r="30" s="98" customFormat="1" ht="69" customHeight="1" spans="1:14">
      <c r="A30" s="121">
        <v>20</v>
      </c>
      <c r="B30" s="122" t="s">
        <v>423</v>
      </c>
      <c r="C30" s="74">
        <f>'77个辖区市重点项目'!I9</f>
        <v>45000</v>
      </c>
      <c r="D30" s="123">
        <f>'77个辖区市重点项目'!Q9</f>
        <v>0</v>
      </c>
      <c r="E30" s="122" t="s">
        <v>424</v>
      </c>
      <c r="F30" s="74">
        <f>'77个辖区市重点项目'!M9</f>
        <v>2000</v>
      </c>
      <c r="G30" s="123">
        <f>'77个辖区市重点项目'!R9</f>
        <v>100</v>
      </c>
      <c r="H30" s="73" t="str">
        <f>'77个辖区市重点项目'!AB9</f>
        <v>已完成围墙施工及场地平整。</v>
      </c>
      <c r="I30" s="123">
        <f>'77个辖区市重点项目'!V9</f>
        <v>100</v>
      </c>
      <c r="J30" s="138">
        <f t="shared" ref="J30:J45" si="9">I30/F30</f>
        <v>0.05</v>
      </c>
      <c r="K30" s="138">
        <f>I30/G30</f>
        <v>1</v>
      </c>
      <c r="L30" s="126" t="s">
        <v>372</v>
      </c>
      <c r="M30" s="137" t="s">
        <v>373</v>
      </c>
      <c r="N30" s="94"/>
    </row>
    <row r="31" s="98" customFormat="1" ht="69" customHeight="1" spans="1:14">
      <c r="A31" s="121">
        <v>21</v>
      </c>
      <c r="B31" s="122" t="s">
        <v>425</v>
      </c>
      <c r="C31" s="74">
        <f>'77个辖区市重点项目'!I31</f>
        <v>32000</v>
      </c>
      <c r="D31" s="123">
        <f>'77个辖区市重点项目'!Q31</f>
        <v>0</v>
      </c>
      <c r="E31" s="122" t="s">
        <v>426</v>
      </c>
      <c r="F31" s="74">
        <f>'77个辖区市重点项目'!M31</f>
        <v>10000</v>
      </c>
      <c r="G31" s="123">
        <f>'77个辖区市重点项目'!R31</f>
        <v>0</v>
      </c>
      <c r="H31" s="73" t="str">
        <f>'77个辖区市重点项目'!AB31</f>
        <v>已取得政府批复和代建单位的施工图纸，待地块金额结清，办理用地许可、规划许可、施工许可等。</v>
      </c>
      <c r="I31" s="123">
        <f>'77个辖区市重点项目'!V31</f>
        <v>814</v>
      </c>
      <c r="J31" s="138">
        <f t="shared" si="9"/>
        <v>0.0814</v>
      </c>
      <c r="K31" s="138" t="s">
        <v>420</v>
      </c>
      <c r="L31" s="126" t="s">
        <v>387</v>
      </c>
      <c r="M31" s="137" t="s">
        <v>388</v>
      </c>
      <c r="N31" s="94"/>
    </row>
    <row r="32" s="98" customFormat="1" ht="69" customHeight="1" spans="1:14">
      <c r="A32" s="121">
        <v>22</v>
      </c>
      <c r="B32" s="122" t="s">
        <v>427</v>
      </c>
      <c r="C32" s="74">
        <f>'77个辖区市重点项目'!I42</f>
        <v>162000</v>
      </c>
      <c r="D32" s="123">
        <f>'77个辖区市重点项目'!Q42</f>
        <v>0</v>
      </c>
      <c r="E32" s="122" t="s">
        <v>428</v>
      </c>
      <c r="F32" s="74">
        <f>'77个辖区市重点项目'!M42</f>
        <v>1000</v>
      </c>
      <c r="G32" s="123">
        <f>'77个辖区市重点项目'!R42</f>
        <v>0</v>
      </c>
      <c r="H32" s="73" t="str">
        <f>'77个辖区市重点项目'!AB42</f>
        <v>可研编制、农转用办理。</v>
      </c>
      <c r="I32" s="123">
        <f>'77个辖区市重点项目'!V42</f>
        <v>0</v>
      </c>
      <c r="J32" s="138">
        <f t="shared" si="9"/>
        <v>0</v>
      </c>
      <c r="K32" s="138" t="s">
        <v>420</v>
      </c>
      <c r="L32" s="126" t="s">
        <v>387</v>
      </c>
      <c r="M32" s="137" t="s">
        <v>388</v>
      </c>
      <c r="N32" s="94"/>
    </row>
    <row r="33" s="98" customFormat="1" ht="69" customHeight="1" spans="1:14">
      <c r="A33" s="121">
        <v>23</v>
      </c>
      <c r="B33" s="122" t="s">
        <v>429</v>
      </c>
      <c r="C33" s="74">
        <f>'77个辖区市重点项目'!I27</f>
        <v>292972</v>
      </c>
      <c r="D33" s="123">
        <f>'77个辖区市重点项目'!Q27</f>
        <v>0</v>
      </c>
      <c r="E33" s="122" t="s">
        <v>430</v>
      </c>
      <c r="F33" s="74">
        <f>'77个辖区市重点项目'!M27</f>
        <v>72000</v>
      </c>
      <c r="G33" s="123">
        <f>'77个辖区市重点项目'!R27</f>
        <v>3000</v>
      </c>
      <c r="H33" s="73" t="str">
        <f>'77个辖区市重点项目'!AB27</f>
        <v>桩基完成80%，地下室完成20%，主体完成5%。</v>
      </c>
      <c r="I33" s="123">
        <f>'77个辖区市重点项目'!V27</f>
        <v>34000</v>
      </c>
      <c r="J33" s="138">
        <f t="shared" si="9"/>
        <v>0.472222222222222</v>
      </c>
      <c r="K33" s="138">
        <f>I33/G33</f>
        <v>11.3333333333333</v>
      </c>
      <c r="L33" s="126" t="s">
        <v>403</v>
      </c>
      <c r="M33" s="137" t="s">
        <v>404</v>
      </c>
      <c r="N33" s="94"/>
    </row>
    <row r="34" s="98" customFormat="1" ht="69" customHeight="1" spans="1:14">
      <c r="A34" s="121">
        <v>24</v>
      </c>
      <c r="B34" s="122" t="s">
        <v>431</v>
      </c>
      <c r="C34" s="74">
        <f>'77个辖区市重点项目'!I40</f>
        <v>20000</v>
      </c>
      <c r="D34" s="123">
        <f>'77个辖区市重点项目'!Q40</f>
        <v>0</v>
      </c>
      <c r="E34" s="122" t="s">
        <v>432</v>
      </c>
      <c r="F34" s="74">
        <f>'77个辖区市重点项目'!M40</f>
        <v>11800</v>
      </c>
      <c r="G34" s="123">
        <f>'77个辖区市重点项目'!R40</f>
        <v>0</v>
      </c>
      <c r="H34" s="73" t="str">
        <f>'77个辖区市重点项目'!AB40</f>
        <v>申报环艺会、办理地铁手续。</v>
      </c>
      <c r="I34" s="123">
        <f>'77个辖区市重点项目'!V40</f>
        <v>3050</v>
      </c>
      <c r="J34" s="138">
        <f t="shared" si="9"/>
        <v>0.258474576271186</v>
      </c>
      <c r="K34" s="138" t="s">
        <v>420</v>
      </c>
      <c r="L34" s="126" t="s">
        <v>433</v>
      </c>
      <c r="M34" s="137" t="s">
        <v>434</v>
      </c>
      <c r="N34" s="94"/>
    </row>
    <row r="35" s="98" customFormat="1" ht="69" customHeight="1" spans="1:14">
      <c r="A35" s="121">
        <v>25</v>
      </c>
      <c r="B35" s="122" t="s">
        <v>435</v>
      </c>
      <c r="C35" s="74">
        <f>'77个辖区市重点项目'!I29</f>
        <v>739006</v>
      </c>
      <c r="D35" s="123">
        <f>'77个辖区市重点项目'!Q29</f>
        <v>0</v>
      </c>
      <c r="E35" s="122" t="s">
        <v>436</v>
      </c>
      <c r="F35" s="74">
        <f>'77个辖区市重点项目'!M29</f>
        <v>110000</v>
      </c>
      <c r="G35" s="123">
        <f>'77个辖区市重点项目'!R29</f>
        <v>11000</v>
      </c>
      <c r="H35" s="73" t="str">
        <f>'77个辖区市重点项目'!AB29</f>
        <v>支护完成50%，桩基完成5%。</v>
      </c>
      <c r="I35" s="123">
        <f>'77个辖区市重点项目'!V29</f>
        <v>149136</v>
      </c>
      <c r="J35" s="138">
        <f t="shared" si="9"/>
        <v>1.35578181818182</v>
      </c>
      <c r="K35" s="138">
        <f>I35/G35</f>
        <v>13.5578181818182</v>
      </c>
      <c r="L35" s="126" t="s">
        <v>407</v>
      </c>
      <c r="M35" s="139" t="s">
        <v>373</v>
      </c>
      <c r="N35" s="94"/>
    </row>
    <row r="36" s="98" customFormat="1" ht="69" customHeight="1" spans="1:14">
      <c r="A36" s="121">
        <v>26</v>
      </c>
      <c r="B36" s="122" t="s">
        <v>437</v>
      </c>
      <c r="C36" s="74">
        <f>'77个辖区市重点项目'!I30</f>
        <v>829517</v>
      </c>
      <c r="D36" s="123">
        <f>'77个辖区市重点项目'!Q30</f>
        <v>0</v>
      </c>
      <c r="E36" s="122" t="s">
        <v>438</v>
      </c>
      <c r="F36" s="74">
        <f>'77个辖区市重点项目'!M30</f>
        <v>252000</v>
      </c>
      <c r="G36" s="123">
        <f>'77个辖区市重点项目'!R30</f>
        <v>0</v>
      </c>
      <c r="H36" s="73" t="str">
        <f>'77个辖区市重点项目'!AB30</f>
        <v>进行市场产品定位。</v>
      </c>
      <c r="I36" s="123">
        <f>'77个辖区市重点项目'!V30</f>
        <v>0</v>
      </c>
      <c r="J36" s="138">
        <f t="shared" si="9"/>
        <v>0</v>
      </c>
      <c r="K36" s="138" t="s">
        <v>420</v>
      </c>
      <c r="L36" s="126" t="s">
        <v>411</v>
      </c>
      <c r="M36" s="137" t="s">
        <v>388</v>
      </c>
      <c r="N36" s="94"/>
    </row>
    <row r="37" s="98" customFormat="1" ht="69" customHeight="1" spans="1:14">
      <c r="A37" s="121">
        <v>27</v>
      </c>
      <c r="B37" s="122" t="s">
        <v>439</v>
      </c>
      <c r="C37" s="74">
        <v>27848</v>
      </c>
      <c r="D37" s="123">
        <v>0</v>
      </c>
      <c r="E37" s="122" t="s">
        <v>440</v>
      </c>
      <c r="F37" s="74">
        <v>10300</v>
      </c>
      <c r="G37" s="123">
        <v>6830</v>
      </c>
      <c r="H37" s="73" t="s">
        <v>441</v>
      </c>
      <c r="I37" s="123">
        <v>6850</v>
      </c>
      <c r="J37" s="138">
        <f t="shared" si="9"/>
        <v>0.66504854368932</v>
      </c>
      <c r="K37" s="138">
        <f t="shared" ref="K37:K44" si="10">I37/G37</f>
        <v>1.00292825768668</v>
      </c>
      <c r="L37" s="126" t="s">
        <v>411</v>
      </c>
      <c r="M37" s="137" t="s">
        <v>388</v>
      </c>
      <c r="N37" s="94"/>
    </row>
    <row r="38" s="98" customFormat="1" ht="69" customHeight="1" spans="1:14">
      <c r="A38" s="121">
        <v>28</v>
      </c>
      <c r="B38" s="122" t="s">
        <v>442</v>
      </c>
      <c r="C38" s="74">
        <v>196974</v>
      </c>
      <c r="D38" s="123">
        <v>0</v>
      </c>
      <c r="E38" s="122" t="s">
        <v>443</v>
      </c>
      <c r="F38" s="74">
        <v>106000</v>
      </c>
      <c r="G38" s="123">
        <v>73500</v>
      </c>
      <c r="H38" s="73" t="s">
        <v>444</v>
      </c>
      <c r="I38" s="123">
        <v>73500</v>
      </c>
      <c r="J38" s="138">
        <f t="shared" si="9"/>
        <v>0.693396226415094</v>
      </c>
      <c r="K38" s="138">
        <f t="shared" si="10"/>
        <v>1</v>
      </c>
      <c r="L38" s="126" t="s">
        <v>433</v>
      </c>
      <c r="M38" s="137" t="s">
        <v>434</v>
      </c>
      <c r="N38" s="94"/>
    </row>
    <row r="39" s="95" customFormat="1" ht="38" customHeight="1" spans="1:14">
      <c r="A39" s="114" t="s">
        <v>445</v>
      </c>
      <c r="B39" s="120"/>
      <c r="C39" s="116">
        <f>C40+C44</f>
        <v>313434.66</v>
      </c>
      <c r="D39" s="116">
        <f t="shared" ref="D39:I39" si="11">D40+D44</f>
        <v>42783</v>
      </c>
      <c r="E39" s="116"/>
      <c r="F39" s="116">
        <f t="shared" si="11"/>
        <v>46422</v>
      </c>
      <c r="G39" s="116">
        <f t="shared" si="11"/>
        <v>3099</v>
      </c>
      <c r="H39" s="116"/>
      <c r="I39" s="116">
        <f t="shared" si="11"/>
        <v>3119</v>
      </c>
      <c r="J39" s="136">
        <f t="shared" si="9"/>
        <v>0.067187971220542</v>
      </c>
      <c r="K39" s="136">
        <f t="shared" si="10"/>
        <v>1.00645369474024</v>
      </c>
      <c r="L39" s="115"/>
      <c r="M39" s="139"/>
      <c r="N39" s="94"/>
    </row>
    <row r="40" s="97" customFormat="1" ht="27" customHeight="1" spans="1:14">
      <c r="A40" s="114" t="s">
        <v>446</v>
      </c>
      <c r="B40" s="115"/>
      <c r="C40" s="116">
        <f>SUM(C41:C43)</f>
        <v>104464</v>
      </c>
      <c r="D40" s="116">
        <f t="shared" ref="D40:I40" si="12">SUM(D41:D43)</f>
        <v>42783</v>
      </c>
      <c r="E40" s="116"/>
      <c r="F40" s="116">
        <f t="shared" si="12"/>
        <v>9446</v>
      </c>
      <c r="G40" s="116">
        <f t="shared" si="12"/>
        <v>2919</v>
      </c>
      <c r="H40" s="116"/>
      <c r="I40" s="116">
        <f t="shared" si="12"/>
        <v>2919</v>
      </c>
      <c r="J40" s="136">
        <f t="shared" si="9"/>
        <v>0.309019690874444</v>
      </c>
      <c r="K40" s="136">
        <f t="shared" si="10"/>
        <v>1</v>
      </c>
      <c r="L40" s="115"/>
      <c r="M40" s="139"/>
      <c r="N40" s="94"/>
    </row>
    <row r="41" s="97" customFormat="1" ht="66" customHeight="1" spans="1:14">
      <c r="A41" s="121">
        <v>29</v>
      </c>
      <c r="B41" s="122" t="s">
        <v>447</v>
      </c>
      <c r="C41" s="125">
        <f>'77个辖区市重点项目'!I23</f>
        <v>30732</v>
      </c>
      <c r="D41" s="123">
        <f>'77个辖区市重点项目'!Q23</f>
        <v>40280</v>
      </c>
      <c r="E41" s="122" t="s">
        <v>448</v>
      </c>
      <c r="F41" s="126">
        <f>'77个辖区市重点项目'!M23</f>
        <v>2200</v>
      </c>
      <c r="G41" s="123">
        <f>'77个辖区市重点项目'!R23</f>
        <v>1900</v>
      </c>
      <c r="H41" s="73" t="str">
        <f>'77个辖区市重点项目'!AB23</f>
        <v>缆线割接完成90%，线路拆除完成60%。</v>
      </c>
      <c r="I41" s="123">
        <f>'77个辖区市重点项目'!V23</f>
        <v>1900</v>
      </c>
      <c r="J41" s="138">
        <f t="shared" si="9"/>
        <v>0.863636363636364</v>
      </c>
      <c r="K41" s="138">
        <f t="shared" si="10"/>
        <v>1</v>
      </c>
      <c r="L41" s="126" t="s">
        <v>411</v>
      </c>
      <c r="M41" s="137" t="s">
        <v>388</v>
      </c>
      <c r="N41" s="94"/>
    </row>
    <row r="42" s="97" customFormat="1" ht="77" customHeight="1" spans="1:14">
      <c r="A42" s="121">
        <v>30</v>
      </c>
      <c r="B42" s="122" t="s">
        <v>449</v>
      </c>
      <c r="C42" s="125">
        <v>68289</v>
      </c>
      <c r="D42" s="123">
        <v>2103</v>
      </c>
      <c r="E42" s="122" t="s">
        <v>450</v>
      </c>
      <c r="F42" s="125">
        <v>2800</v>
      </c>
      <c r="G42" s="123">
        <v>250</v>
      </c>
      <c r="H42" s="73" t="s">
        <v>451</v>
      </c>
      <c r="I42" s="123">
        <v>250</v>
      </c>
      <c r="J42" s="138">
        <f t="shared" si="9"/>
        <v>0.0892857142857143</v>
      </c>
      <c r="K42" s="138">
        <f t="shared" si="10"/>
        <v>1</v>
      </c>
      <c r="L42" s="126" t="s">
        <v>387</v>
      </c>
      <c r="M42" s="137" t="s">
        <v>388</v>
      </c>
      <c r="N42" s="94"/>
    </row>
    <row r="43" s="97" customFormat="1" ht="141" customHeight="1" spans="1:14">
      <c r="A43" s="121">
        <v>31</v>
      </c>
      <c r="B43" s="122" t="s">
        <v>452</v>
      </c>
      <c r="C43" s="125">
        <v>5443</v>
      </c>
      <c r="D43" s="123">
        <v>400</v>
      </c>
      <c r="E43" s="122" t="s">
        <v>453</v>
      </c>
      <c r="F43" s="125">
        <v>4446</v>
      </c>
      <c r="G43" s="123">
        <v>769</v>
      </c>
      <c r="H43" s="73" t="s">
        <v>454</v>
      </c>
      <c r="I43" s="123">
        <v>769</v>
      </c>
      <c r="J43" s="138">
        <f t="shared" si="9"/>
        <v>0.172964462438147</v>
      </c>
      <c r="K43" s="138">
        <f t="shared" si="10"/>
        <v>1</v>
      </c>
      <c r="L43" s="126" t="s">
        <v>387</v>
      </c>
      <c r="M43" s="137" t="s">
        <v>388</v>
      </c>
      <c r="N43" s="94"/>
    </row>
    <row r="44" s="95" customFormat="1" ht="34" customHeight="1" spans="1:14">
      <c r="A44" s="114" t="s">
        <v>415</v>
      </c>
      <c r="B44" s="115"/>
      <c r="C44" s="116">
        <f>SUM(C45:C56)</f>
        <v>208970.66</v>
      </c>
      <c r="D44" s="116">
        <f t="shared" ref="D44:I44" si="13">SUM(D45:D56)</f>
        <v>0</v>
      </c>
      <c r="E44" s="116"/>
      <c r="F44" s="116">
        <f t="shared" si="13"/>
        <v>36976</v>
      </c>
      <c r="G44" s="116">
        <f t="shared" si="13"/>
        <v>180</v>
      </c>
      <c r="H44" s="116"/>
      <c r="I44" s="116">
        <f t="shared" si="13"/>
        <v>200</v>
      </c>
      <c r="J44" s="136">
        <f t="shared" si="9"/>
        <v>0.00540891389009087</v>
      </c>
      <c r="K44" s="136">
        <f t="shared" si="10"/>
        <v>1.11111111111111</v>
      </c>
      <c r="L44" s="115"/>
      <c r="M44" s="139"/>
      <c r="N44" s="94"/>
    </row>
    <row r="45" s="94" customFormat="1" ht="53" customHeight="1" spans="1:13">
      <c r="A45" s="121">
        <v>32</v>
      </c>
      <c r="B45" s="122" t="s">
        <v>455</v>
      </c>
      <c r="C45" s="127">
        <v>18500</v>
      </c>
      <c r="D45" s="123">
        <v>0</v>
      </c>
      <c r="E45" s="122" t="s">
        <v>456</v>
      </c>
      <c r="F45" s="124">
        <v>1850</v>
      </c>
      <c r="G45" s="123">
        <v>0</v>
      </c>
      <c r="H45" s="73" t="s">
        <v>457</v>
      </c>
      <c r="I45" s="123">
        <v>0</v>
      </c>
      <c r="J45" s="138">
        <f t="shared" si="9"/>
        <v>0</v>
      </c>
      <c r="K45" s="138" t="s">
        <v>420</v>
      </c>
      <c r="L45" s="126" t="s">
        <v>387</v>
      </c>
      <c r="M45" s="137" t="s">
        <v>388</v>
      </c>
    </row>
    <row r="46" s="94" customFormat="1" ht="65" customHeight="1" spans="1:13">
      <c r="A46" s="121">
        <v>33</v>
      </c>
      <c r="B46" s="122" t="s">
        <v>458</v>
      </c>
      <c r="C46" s="128">
        <v>9489</v>
      </c>
      <c r="D46" s="123">
        <v>0</v>
      </c>
      <c r="E46" s="122" t="s">
        <v>456</v>
      </c>
      <c r="F46" s="126">
        <v>2847</v>
      </c>
      <c r="G46" s="123">
        <v>0</v>
      </c>
      <c r="H46" s="73" t="s">
        <v>459</v>
      </c>
      <c r="I46" s="123">
        <v>0</v>
      </c>
      <c r="J46" s="138">
        <f t="shared" ref="J46:J61" si="14">I46/F46</f>
        <v>0</v>
      </c>
      <c r="K46" s="138" t="s">
        <v>420</v>
      </c>
      <c r="L46" s="126" t="s">
        <v>387</v>
      </c>
      <c r="M46" s="137" t="s">
        <v>388</v>
      </c>
    </row>
    <row r="47" s="95" customFormat="1" ht="59" customHeight="1" spans="1:14">
      <c r="A47" s="121">
        <v>34</v>
      </c>
      <c r="B47" s="122" t="s">
        <v>460</v>
      </c>
      <c r="C47" s="128">
        <v>9500</v>
      </c>
      <c r="D47" s="123">
        <v>0</v>
      </c>
      <c r="E47" s="122" t="s">
        <v>456</v>
      </c>
      <c r="F47" s="125">
        <v>390</v>
      </c>
      <c r="G47" s="123">
        <v>0</v>
      </c>
      <c r="H47" s="73" t="s">
        <v>461</v>
      </c>
      <c r="I47" s="123">
        <v>0</v>
      </c>
      <c r="J47" s="138">
        <f t="shared" si="14"/>
        <v>0</v>
      </c>
      <c r="K47" s="138" t="s">
        <v>420</v>
      </c>
      <c r="L47" s="126" t="s">
        <v>387</v>
      </c>
      <c r="M47" s="137" t="s">
        <v>388</v>
      </c>
      <c r="N47" s="94"/>
    </row>
    <row r="48" s="95" customFormat="1" ht="60" customHeight="1" spans="1:14">
      <c r="A48" s="121">
        <v>35</v>
      </c>
      <c r="B48" s="122" t="s">
        <v>462</v>
      </c>
      <c r="C48" s="127">
        <v>40782.14</v>
      </c>
      <c r="D48" s="123">
        <v>0</v>
      </c>
      <c r="E48" s="122" t="s">
        <v>463</v>
      </c>
      <c r="F48" s="127">
        <v>20168</v>
      </c>
      <c r="G48" s="123">
        <v>180</v>
      </c>
      <c r="H48" s="73" t="s">
        <v>464</v>
      </c>
      <c r="I48" s="123">
        <v>180</v>
      </c>
      <c r="J48" s="138">
        <f t="shared" si="14"/>
        <v>0.00892502975009917</v>
      </c>
      <c r="K48" s="138">
        <f>I48/G48</f>
        <v>1</v>
      </c>
      <c r="L48" s="126" t="s">
        <v>387</v>
      </c>
      <c r="M48" s="137" t="s">
        <v>388</v>
      </c>
      <c r="N48" s="94"/>
    </row>
    <row r="49" s="95" customFormat="1" ht="58" customHeight="1" spans="1:14">
      <c r="A49" s="121">
        <v>36</v>
      </c>
      <c r="B49" s="122" t="s">
        <v>465</v>
      </c>
      <c r="C49" s="129">
        <v>24569.52</v>
      </c>
      <c r="D49" s="123">
        <v>0</v>
      </c>
      <c r="E49" s="122" t="s">
        <v>466</v>
      </c>
      <c r="F49" s="130">
        <v>2000</v>
      </c>
      <c r="G49" s="123">
        <v>0</v>
      </c>
      <c r="H49" s="73" t="s">
        <v>467</v>
      </c>
      <c r="I49" s="123">
        <v>20</v>
      </c>
      <c r="J49" s="138">
        <f t="shared" si="14"/>
        <v>0.01</v>
      </c>
      <c r="K49" s="138" t="s">
        <v>420</v>
      </c>
      <c r="L49" s="126" t="s">
        <v>387</v>
      </c>
      <c r="M49" s="137" t="s">
        <v>388</v>
      </c>
      <c r="N49" s="94"/>
    </row>
    <row r="50" s="95" customFormat="1" ht="53" customHeight="1" spans="1:14">
      <c r="A50" s="121">
        <v>37</v>
      </c>
      <c r="B50" s="122" t="s">
        <v>468</v>
      </c>
      <c r="C50" s="129">
        <v>22124</v>
      </c>
      <c r="D50" s="123">
        <v>0</v>
      </c>
      <c r="E50" s="122" t="s">
        <v>469</v>
      </c>
      <c r="F50" s="130">
        <v>3000</v>
      </c>
      <c r="G50" s="123">
        <v>0</v>
      </c>
      <c r="H50" s="73" t="s">
        <v>457</v>
      </c>
      <c r="I50" s="123">
        <v>0</v>
      </c>
      <c r="J50" s="138">
        <f t="shared" si="14"/>
        <v>0</v>
      </c>
      <c r="K50" s="138" t="s">
        <v>420</v>
      </c>
      <c r="L50" s="126" t="s">
        <v>387</v>
      </c>
      <c r="M50" s="137" t="s">
        <v>388</v>
      </c>
      <c r="N50" s="94"/>
    </row>
    <row r="51" s="95" customFormat="1" ht="71" customHeight="1" spans="1:14">
      <c r="A51" s="121">
        <v>38</v>
      </c>
      <c r="B51" s="122" t="s">
        <v>470</v>
      </c>
      <c r="C51" s="129">
        <v>18745</v>
      </c>
      <c r="D51" s="123">
        <v>0</v>
      </c>
      <c r="E51" s="122" t="s">
        <v>471</v>
      </c>
      <c r="F51" s="130">
        <v>1500</v>
      </c>
      <c r="G51" s="123">
        <v>0</v>
      </c>
      <c r="H51" s="73" t="s">
        <v>472</v>
      </c>
      <c r="I51" s="123">
        <v>0</v>
      </c>
      <c r="J51" s="138">
        <f t="shared" si="14"/>
        <v>0</v>
      </c>
      <c r="K51" s="138" t="s">
        <v>420</v>
      </c>
      <c r="L51" s="126" t="s">
        <v>387</v>
      </c>
      <c r="M51" s="137" t="s">
        <v>388</v>
      </c>
      <c r="N51" s="94"/>
    </row>
    <row r="52" s="95" customFormat="1" ht="88" customHeight="1" spans="1:14">
      <c r="A52" s="121">
        <v>39</v>
      </c>
      <c r="B52" s="122" t="s">
        <v>473</v>
      </c>
      <c r="C52" s="129">
        <v>10899</v>
      </c>
      <c r="D52" s="123">
        <v>0</v>
      </c>
      <c r="E52" s="122" t="s">
        <v>471</v>
      </c>
      <c r="F52" s="130">
        <v>872</v>
      </c>
      <c r="G52" s="123">
        <v>0</v>
      </c>
      <c r="H52" s="73" t="s">
        <v>472</v>
      </c>
      <c r="I52" s="123">
        <v>0</v>
      </c>
      <c r="J52" s="138">
        <f t="shared" si="14"/>
        <v>0</v>
      </c>
      <c r="K52" s="138" t="s">
        <v>420</v>
      </c>
      <c r="L52" s="126" t="s">
        <v>387</v>
      </c>
      <c r="M52" s="137" t="s">
        <v>388</v>
      </c>
      <c r="N52" s="94"/>
    </row>
    <row r="53" s="95" customFormat="1" ht="72" customHeight="1" spans="1:14">
      <c r="A53" s="121">
        <v>40</v>
      </c>
      <c r="B53" s="122" t="s">
        <v>474</v>
      </c>
      <c r="C53" s="129">
        <v>11548</v>
      </c>
      <c r="D53" s="123">
        <v>0</v>
      </c>
      <c r="E53" s="122" t="s">
        <v>471</v>
      </c>
      <c r="F53" s="130">
        <v>924</v>
      </c>
      <c r="G53" s="123">
        <v>0</v>
      </c>
      <c r="H53" s="73" t="s">
        <v>472</v>
      </c>
      <c r="I53" s="123">
        <v>0</v>
      </c>
      <c r="J53" s="138">
        <f t="shared" si="14"/>
        <v>0</v>
      </c>
      <c r="K53" s="138" t="s">
        <v>420</v>
      </c>
      <c r="L53" s="126" t="s">
        <v>387</v>
      </c>
      <c r="M53" s="137" t="s">
        <v>388</v>
      </c>
      <c r="N53" s="94"/>
    </row>
    <row r="54" s="95" customFormat="1" ht="68" customHeight="1" spans="1:14">
      <c r="A54" s="121">
        <v>41</v>
      </c>
      <c r="B54" s="122" t="s">
        <v>475</v>
      </c>
      <c r="C54" s="129">
        <v>15578</v>
      </c>
      <c r="D54" s="123">
        <v>0</v>
      </c>
      <c r="E54" s="122" t="s">
        <v>471</v>
      </c>
      <c r="F54" s="130">
        <v>1246</v>
      </c>
      <c r="G54" s="123">
        <v>0</v>
      </c>
      <c r="H54" s="73" t="s">
        <v>472</v>
      </c>
      <c r="I54" s="123">
        <v>0</v>
      </c>
      <c r="J54" s="138">
        <f t="shared" si="14"/>
        <v>0</v>
      </c>
      <c r="K54" s="138" t="s">
        <v>420</v>
      </c>
      <c r="L54" s="126" t="s">
        <v>387</v>
      </c>
      <c r="M54" s="137" t="s">
        <v>388</v>
      </c>
      <c r="N54" s="94"/>
    </row>
    <row r="55" s="95" customFormat="1" ht="93" customHeight="1" spans="1:14">
      <c r="A55" s="121">
        <v>42</v>
      </c>
      <c r="B55" s="122" t="s">
        <v>476</v>
      </c>
      <c r="C55" s="129">
        <v>11829</v>
      </c>
      <c r="D55" s="123">
        <v>0</v>
      </c>
      <c r="E55" s="122" t="s">
        <v>471</v>
      </c>
      <c r="F55" s="130">
        <v>946</v>
      </c>
      <c r="G55" s="123">
        <v>0</v>
      </c>
      <c r="H55" s="73" t="s">
        <v>472</v>
      </c>
      <c r="I55" s="123">
        <v>0</v>
      </c>
      <c r="J55" s="138">
        <f t="shared" si="14"/>
        <v>0</v>
      </c>
      <c r="K55" s="138" t="s">
        <v>420</v>
      </c>
      <c r="L55" s="126" t="s">
        <v>387</v>
      </c>
      <c r="M55" s="137" t="s">
        <v>388</v>
      </c>
      <c r="N55" s="94"/>
    </row>
    <row r="56" s="95" customFormat="1" ht="82" customHeight="1" spans="1:14">
      <c r="A56" s="121">
        <v>43</v>
      </c>
      <c r="B56" s="122" t="s">
        <v>477</v>
      </c>
      <c r="C56" s="129">
        <v>15407</v>
      </c>
      <c r="D56" s="123">
        <v>0</v>
      </c>
      <c r="E56" s="122" t="s">
        <v>471</v>
      </c>
      <c r="F56" s="130">
        <v>1233</v>
      </c>
      <c r="G56" s="123">
        <v>0</v>
      </c>
      <c r="H56" s="73" t="s">
        <v>472</v>
      </c>
      <c r="I56" s="123">
        <v>0</v>
      </c>
      <c r="J56" s="138">
        <f t="shared" si="14"/>
        <v>0</v>
      </c>
      <c r="K56" s="138" t="s">
        <v>420</v>
      </c>
      <c r="L56" s="126" t="s">
        <v>387</v>
      </c>
      <c r="M56" s="137" t="s">
        <v>388</v>
      </c>
      <c r="N56" s="94"/>
    </row>
    <row r="57" s="95" customFormat="1" ht="30" customHeight="1" spans="1:14">
      <c r="A57" s="119" t="s">
        <v>478</v>
      </c>
      <c r="B57" s="120"/>
      <c r="C57" s="116">
        <f>C58+C72+C81</f>
        <v>3275897.89</v>
      </c>
      <c r="D57" s="116">
        <f t="shared" ref="D57:I57" si="15">D58+D72+D81</f>
        <v>1381247</v>
      </c>
      <c r="E57" s="116"/>
      <c r="F57" s="116">
        <f t="shared" si="15"/>
        <v>393781</v>
      </c>
      <c r="G57" s="116">
        <f t="shared" si="15"/>
        <v>68170</v>
      </c>
      <c r="H57" s="116"/>
      <c r="I57" s="116">
        <f t="shared" si="15"/>
        <v>116886</v>
      </c>
      <c r="J57" s="136">
        <f t="shared" si="14"/>
        <v>0.296829963863163</v>
      </c>
      <c r="K57" s="136">
        <f>I57/G57</f>
        <v>1.71462520170163</v>
      </c>
      <c r="L57" s="115"/>
      <c r="M57" s="139"/>
      <c r="N57" s="94"/>
    </row>
    <row r="58" s="97" customFormat="1" ht="30" customHeight="1" spans="1:14">
      <c r="A58" s="114" t="s">
        <v>479</v>
      </c>
      <c r="B58" s="115"/>
      <c r="C58" s="116">
        <f>SUM(C59:C71)</f>
        <v>1132106.64</v>
      </c>
      <c r="D58" s="116">
        <f t="shared" ref="D58:I58" si="16">SUM(D59:D71)</f>
        <v>1007678</v>
      </c>
      <c r="E58" s="116"/>
      <c r="F58" s="116">
        <f t="shared" si="16"/>
        <v>114512</v>
      </c>
      <c r="G58" s="116">
        <f t="shared" si="16"/>
        <v>43439</v>
      </c>
      <c r="H58" s="116"/>
      <c r="I58" s="116">
        <f t="shared" si="16"/>
        <v>61244</v>
      </c>
      <c r="J58" s="136">
        <f t="shared" si="14"/>
        <v>0.534826044432025</v>
      </c>
      <c r="K58" s="136">
        <f>I58/G58</f>
        <v>1.40988512626902</v>
      </c>
      <c r="L58" s="115"/>
      <c r="M58" s="139"/>
      <c r="N58" s="94"/>
    </row>
    <row r="59" s="97" customFormat="1" ht="62" customHeight="1" spans="1:14">
      <c r="A59" s="121">
        <v>44</v>
      </c>
      <c r="B59" s="122" t="s">
        <v>480</v>
      </c>
      <c r="C59" s="123">
        <f>'77个辖区市重点项目'!I14</f>
        <v>7307</v>
      </c>
      <c r="D59" s="123">
        <f>'77个辖区市重点项目'!Q14</f>
        <v>0</v>
      </c>
      <c r="E59" s="122" t="s">
        <v>481</v>
      </c>
      <c r="F59" s="124">
        <f>'77个辖区市重点项目'!M14</f>
        <v>4000</v>
      </c>
      <c r="G59" s="123">
        <f>'77个辖区市重点项目'!R14</f>
        <v>2500</v>
      </c>
      <c r="H59" s="73" t="str">
        <f>'77个辖区市重点项目'!AB14</f>
        <v>地下室底板垫层完成。</v>
      </c>
      <c r="I59" s="123">
        <f>'77个辖区市重点项目'!V14</f>
        <v>2688</v>
      </c>
      <c r="J59" s="138">
        <f t="shared" si="14"/>
        <v>0.672</v>
      </c>
      <c r="K59" s="138">
        <f>I59/G59</f>
        <v>1.0752</v>
      </c>
      <c r="L59" s="126" t="s">
        <v>403</v>
      </c>
      <c r="M59" s="137" t="s">
        <v>404</v>
      </c>
      <c r="N59" s="94"/>
    </row>
    <row r="60" s="97" customFormat="1" ht="63" customHeight="1" spans="1:14">
      <c r="A60" s="121">
        <v>45</v>
      </c>
      <c r="B60" s="122" t="s">
        <v>482</v>
      </c>
      <c r="C60" s="123">
        <f>'77个辖区市重点项目'!I12</f>
        <v>398005</v>
      </c>
      <c r="D60" s="123">
        <f>'77个辖区市重点项目'!Q12</f>
        <v>362412</v>
      </c>
      <c r="E60" s="122" t="s">
        <v>483</v>
      </c>
      <c r="F60" s="124">
        <f>'77个辖区市重点项目'!M12</f>
        <v>10000</v>
      </c>
      <c r="G60" s="123">
        <f>'77个辖区市重点项目'!R12</f>
        <v>4000</v>
      </c>
      <c r="H60" s="73" t="str">
        <f>'77个辖区市重点项目'!AB12</f>
        <v>项目已于3月21日取得竣工报告证明。</v>
      </c>
      <c r="I60" s="123">
        <f>'77个辖区市重点项目'!V12</f>
        <v>11000</v>
      </c>
      <c r="J60" s="138">
        <f t="shared" si="14"/>
        <v>1.1</v>
      </c>
      <c r="K60" s="138">
        <f>I60/G60</f>
        <v>2.75</v>
      </c>
      <c r="L60" s="126" t="s">
        <v>387</v>
      </c>
      <c r="M60" s="137" t="s">
        <v>388</v>
      </c>
      <c r="N60" s="94"/>
    </row>
    <row r="61" s="97" customFormat="1" ht="54" customHeight="1" spans="1:14">
      <c r="A61" s="121">
        <v>46</v>
      </c>
      <c r="B61" s="122" t="s">
        <v>484</v>
      </c>
      <c r="C61" s="123">
        <f>'77个辖区市重点项目'!I10</f>
        <v>213394</v>
      </c>
      <c r="D61" s="123">
        <f>'77个辖区市重点项目'!Q10</f>
        <v>286011</v>
      </c>
      <c r="E61" s="122" t="s">
        <v>485</v>
      </c>
      <c r="F61" s="124">
        <f>'77个辖区市重点项目'!M10</f>
        <v>20000</v>
      </c>
      <c r="G61" s="123">
        <f>'77个辖区市重点项目'!R10</f>
        <v>4500</v>
      </c>
      <c r="H61" s="73" t="str">
        <f>'77个辖区市重点项目'!AB10</f>
        <v>外立面完成，景观完成40%。</v>
      </c>
      <c r="I61" s="123">
        <f>'77个辖区市重点项目'!V10</f>
        <v>4500</v>
      </c>
      <c r="J61" s="138">
        <f t="shared" si="14"/>
        <v>0.225</v>
      </c>
      <c r="K61" s="138">
        <f>I61/G61</f>
        <v>1</v>
      </c>
      <c r="L61" s="126" t="s">
        <v>387</v>
      </c>
      <c r="M61" s="137" t="s">
        <v>388</v>
      </c>
      <c r="N61" s="94"/>
    </row>
    <row r="62" s="97" customFormat="1" ht="116" customHeight="1" spans="1:14">
      <c r="A62" s="121">
        <v>47</v>
      </c>
      <c r="B62" s="122" t="s">
        <v>486</v>
      </c>
      <c r="C62" s="123">
        <f>'77个辖区市重点项目'!I15</f>
        <v>320654</v>
      </c>
      <c r="D62" s="123">
        <f>'77个辖区市重点项目'!Q15</f>
        <v>261189</v>
      </c>
      <c r="E62" s="122" t="s">
        <v>487</v>
      </c>
      <c r="F62" s="124">
        <f>'77个辖区市重点项目'!M15</f>
        <v>34500</v>
      </c>
      <c r="G62" s="123">
        <f>'77个辖区市重点项目'!R15</f>
        <v>9900</v>
      </c>
      <c r="H62" s="73" t="str">
        <f>'77个辖区市重点项目'!AB15</f>
        <v>外墙涂料完成20%，公区墙地砖4-38层完成，室内墙面腻子完成95%；地下室涂料完成98%，金刚砂地面完成65%，室外及景观工程施工完成25%。</v>
      </c>
      <c r="I62" s="123">
        <f>'77个辖区市重点项目'!V15</f>
        <v>14700</v>
      </c>
      <c r="J62" s="138">
        <f t="shared" ref="J62:J73" si="17">I62/F62</f>
        <v>0.426086956521739</v>
      </c>
      <c r="K62" s="138">
        <f t="shared" ref="K62:K73" si="18">I62/G62</f>
        <v>1.48484848484848</v>
      </c>
      <c r="L62" s="126" t="s">
        <v>387</v>
      </c>
      <c r="M62" s="137" t="s">
        <v>388</v>
      </c>
      <c r="N62" s="94"/>
    </row>
    <row r="63" s="97" customFormat="1" ht="56" customHeight="1" spans="1:14">
      <c r="A63" s="121">
        <v>48</v>
      </c>
      <c r="B63" s="122" t="s">
        <v>488</v>
      </c>
      <c r="C63" s="123">
        <f>'77个辖区市重点项目'!I16</f>
        <v>92763</v>
      </c>
      <c r="D63" s="123">
        <f>'77个辖区市重点项目'!Q16</f>
        <v>49000</v>
      </c>
      <c r="E63" s="122" t="s">
        <v>489</v>
      </c>
      <c r="F63" s="124">
        <f>'77个辖区市重点项目'!M16</f>
        <v>29000</v>
      </c>
      <c r="G63" s="123">
        <f>'77个辖区市重点项目'!R16</f>
        <v>15150</v>
      </c>
      <c r="H63" s="73" t="str">
        <f>'77个辖区市重点项目'!AB16</f>
        <v>室内精装修、正式用电工程、室外工程收尾施工。</v>
      </c>
      <c r="I63" s="123">
        <f>'77个辖区市重点项目'!V16</f>
        <v>20850</v>
      </c>
      <c r="J63" s="138">
        <f t="shared" si="17"/>
        <v>0.718965517241379</v>
      </c>
      <c r="K63" s="138">
        <f t="shared" si="18"/>
        <v>1.37623762376238</v>
      </c>
      <c r="L63" s="126" t="s">
        <v>387</v>
      </c>
      <c r="M63" s="137" t="s">
        <v>388</v>
      </c>
      <c r="N63" s="94"/>
    </row>
    <row r="64" s="97" customFormat="1" ht="76" customHeight="1" spans="1:14">
      <c r="A64" s="121">
        <v>49</v>
      </c>
      <c r="B64" s="73" t="s">
        <v>490</v>
      </c>
      <c r="C64" s="123">
        <f>'77个辖区市重点项目'!I19</f>
        <v>22721</v>
      </c>
      <c r="D64" s="123">
        <f>'77个辖区市重点项目'!Q19</f>
        <v>16070</v>
      </c>
      <c r="E64" s="122" t="s">
        <v>491</v>
      </c>
      <c r="F64" s="124">
        <f>'77个辖区市重点项目'!M19</f>
        <v>4200</v>
      </c>
      <c r="G64" s="123">
        <f>'77个辖区市重点项目'!R19</f>
        <v>1301</v>
      </c>
      <c r="H64" s="73" t="str">
        <f>'77个辖区市重点项目'!AB19</f>
        <v>抹灰施工完成3-9层、外抹灰完成屋面及14-12层、机电安装完成31%。</v>
      </c>
      <c r="I64" s="123">
        <f>'77个辖区市重点项目'!V19</f>
        <v>1385</v>
      </c>
      <c r="J64" s="138">
        <f t="shared" si="17"/>
        <v>0.329761904761905</v>
      </c>
      <c r="K64" s="138">
        <f t="shared" si="18"/>
        <v>1.06456571867794</v>
      </c>
      <c r="L64" s="126" t="s">
        <v>387</v>
      </c>
      <c r="M64" s="137" t="s">
        <v>388</v>
      </c>
      <c r="N64" s="94"/>
    </row>
    <row r="65" s="97" customFormat="1" ht="57" customHeight="1" spans="1:14">
      <c r="A65" s="121">
        <v>50</v>
      </c>
      <c r="B65" s="73" t="s">
        <v>492</v>
      </c>
      <c r="C65" s="123">
        <f>'77个辖区市重点项目'!I18</f>
        <v>21008</v>
      </c>
      <c r="D65" s="123">
        <f>'77个辖区市重点项目'!Q18</f>
        <v>13000</v>
      </c>
      <c r="E65" s="122" t="s">
        <v>487</v>
      </c>
      <c r="F65" s="124">
        <f>'77个辖区市重点项目'!M18</f>
        <v>1600</v>
      </c>
      <c r="G65" s="123">
        <f>'77个辖区市重点项目'!R18</f>
        <v>900</v>
      </c>
      <c r="H65" s="73" t="str">
        <f>'77个辖区市重点项目'!AB18</f>
        <v>室内装饰装修收尾、正式用电施工，室外景观施工。</v>
      </c>
      <c r="I65" s="123">
        <f>'77个辖区市重点项目'!V18</f>
        <v>926</v>
      </c>
      <c r="J65" s="138">
        <f t="shared" si="17"/>
        <v>0.57875</v>
      </c>
      <c r="K65" s="138">
        <f t="shared" si="18"/>
        <v>1.02888888888889</v>
      </c>
      <c r="L65" s="126" t="s">
        <v>372</v>
      </c>
      <c r="M65" s="137" t="s">
        <v>373</v>
      </c>
      <c r="N65" s="94"/>
    </row>
    <row r="66" s="97" customFormat="1" ht="113" customHeight="1" spans="1:14">
      <c r="A66" s="121">
        <v>51</v>
      </c>
      <c r="B66" s="73" t="s">
        <v>493</v>
      </c>
      <c r="C66" s="123">
        <f>'77个辖区市重点项目'!I17</f>
        <v>19675</v>
      </c>
      <c r="D66" s="123">
        <f>'77个辖区市重点项目'!Q17</f>
        <v>10107</v>
      </c>
      <c r="E66" s="122" t="s">
        <v>487</v>
      </c>
      <c r="F66" s="124">
        <f>'77个辖区市重点项目'!M17</f>
        <v>2745</v>
      </c>
      <c r="G66" s="123">
        <f>'77个辖区市重点项目'!R17</f>
        <v>1000</v>
      </c>
      <c r="H66" s="73" t="str">
        <f>'77个辖区市重点项目'!AB17</f>
        <v>1.综合服务中心外墙抹灰完成80%，幕墙骨架完成90%，地下室地坪完成60%。
2.幼儿园地墙砖完成95%，吊顶面层完成70%。</v>
      </c>
      <c r="I66" s="123">
        <f>'77个辖区市重点项目'!V17</f>
        <v>1000</v>
      </c>
      <c r="J66" s="138">
        <f t="shared" si="17"/>
        <v>0.364298724954463</v>
      </c>
      <c r="K66" s="138">
        <f t="shared" si="18"/>
        <v>1</v>
      </c>
      <c r="L66" s="126" t="s">
        <v>411</v>
      </c>
      <c r="M66" s="137" t="s">
        <v>388</v>
      </c>
      <c r="N66" s="94"/>
    </row>
    <row r="67" s="97" customFormat="1" ht="78" customHeight="1" spans="1:14">
      <c r="A67" s="121">
        <v>52</v>
      </c>
      <c r="B67" s="73" t="s">
        <v>494</v>
      </c>
      <c r="C67" s="123">
        <v>3775.22</v>
      </c>
      <c r="D67" s="123">
        <v>1928</v>
      </c>
      <c r="E67" s="122" t="s">
        <v>487</v>
      </c>
      <c r="F67" s="124">
        <v>1000</v>
      </c>
      <c r="G67" s="123">
        <v>618</v>
      </c>
      <c r="H67" s="73" t="s">
        <v>495</v>
      </c>
      <c r="I67" s="123">
        <v>618</v>
      </c>
      <c r="J67" s="138">
        <f t="shared" si="17"/>
        <v>0.618</v>
      </c>
      <c r="K67" s="138">
        <f t="shared" si="18"/>
        <v>1</v>
      </c>
      <c r="L67" s="126" t="s">
        <v>387</v>
      </c>
      <c r="M67" s="137" t="s">
        <v>388</v>
      </c>
      <c r="N67" s="94"/>
    </row>
    <row r="68" s="97" customFormat="1" ht="52" customHeight="1" spans="1:14">
      <c r="A68" s="121">
        <v>53</v>
      </c>
      <c r="B68" s="73" t="s">
        <v>496</v>
      </c>
      <c r="C68" s="74">
        <v>3522.63</v>
      </c>
      <c r="D68" s="123">
        <v>1745</v>
      </c>
      <c r="E68" s="122" t="s">
        <v>487</v>
      </c>
      <c r="F68" s="130">
        <v>1000</v>
      </c>
      <c r="G68" s="123">
        <v>370</v>
      </c>
      <c r="H68" s="73" t="s">
        <v>497</v>
      </c>
      <c r="I68" s="123">
        <v>370</v>
      </c>
      <c r="J68" s="138">
        <f t="shared" si="17"/>
        <v>0.37</v>
      </c>
      <c r="K68" s="138">
        <f t="shared" si="18"/>
        <v>1</v>
      </c>
      <c r="L68" s="126" t="s">
        <v>407</v>
      </c>
      <c r="M68" s="139" t="s">
        <v>373</v>
      </c>
      <c r="N68" s="94"/>
    </row>
    <row r="69" s="97" customFormat="1" ht="55" customHeight="1" spans="1:14">
      <c r="A69" s="121">
        <v>54</v>
      </c>
      <c r="B69" s="73" t="s">
        <v>498</v>
      </c>
      <c r="C69" s="123">
        <v>6740</v>
      </c>
      <c r="D69" s="123">
        <v>4076</v>
      </c>
      <c r="E69" s="122" t="s">
        <v>487</v>
      </c>
      <c r="F69" s="124">
        <v>2190</v>
      </c>
      <c r="G69" s="123">
        <v>1200</v>
      </c>
      <c r="H69" s="73" t="s">
        <v>499</v>
      </c>
      <c r="I69" s="123">
        <v>1200</v>
      </c>
      <c r="J69" s="138">
        <f t="shared" si="17"/>
        <v>0.547945205479452</v>
      </c>
      <c r="K69" s="138">
        <f t="shared" si="18"/>
        <v>1</v>
      </c>
      <c r="L69" s="126" t="s">
        <v>407</v>
      </c>
      <c r="M69" s="139" t="s">
        <v>373</v>
      </c>
      <c r="N69" s="94"/>
    </row>
    <row r="70" s="97" customFormat="1" ht="58" customHeight="1" spans="1:14">
      <c r="A70" s="121">
        <v>55</v>
      </c>
      <c r="B70" s="73" t="s">
        <v>500</v>
      </c>
      <c r="C70" s="127">
        <v>4074.79</v>
      </c>
      <c r="D70" s="123">
        <v>0</v>
      </c>
      <c r="E70" s="122" t="s">
        <v>501</v>
      </c>
      <c r="F70" s="127">
        <v>1950</v>
      </c>
      <c r="G70" s="123">
        <v>200</v>
      </c>
      <c r="H70" s="73" t="s">
        <v>502</v>
      </c>
      <c r="I70" s="123">
        <v>207</v>
      </c>
      <c r="J70" s="138">
        <f t="shared" si="17"/>
        <v>0.106153846153846</v>
      </c>
      <c r="K70" s="138">
        <f t="shared" si="18"/>
        <v>1.035</v>
      </c>
      <c r="L70" s="126" t="s">
        <v>407</v>
      </c>
      <c r="M70" s="139" t="s">
        <v>373</v>
      </c>
      <c r="N70" s="94"/>
    </row>
    <row r="71" s="97" customFormat="1" ht="57" customHeight="1" spans="1:14">
      <c r="A71" s="121">
        <v>56</v>
      </c>
      <c r="B71" s="73" t="s">
        <v>503</v>
      </c>
      <c r="C71" s="127">
        <v>18467</v>
      </c>
      <c r="D71" s="123">
        <v>2140</v>
      </c>
      <c r="E71" s="122" t="s">
        <v>487</v>
      </c>
      <c r="F71" s="127">
        <v>2327</v>
      </c>
      <c r="G71" s="123">
        <v>1800</v>
      </c>
      <c r="H71" s="73" t="s">
        <v>504</v>
      </c>
      <c r="I71" s="123">
        <v>1800</v>
      </c>
      <c r="J71" s="138">
        <f t="shared" si="17"/>
        <v>0.773528147829824</v>
      </c>
      <c r="K71" s="138">
        <f t="shared" si="18"/>
        <v>1</v>
      </c>
      <c r="L71" s="126" t="s">
        <v>411</v>
      </c>
      <c r="M71" s="137" t="s">
        <v>388</v>
      </c>
      <c r="N71" s="94"/>
    </row>
    <row r="72" s="97" customFormat="1" ht="37" customHeight="1" spans="1:14">
      <c r="A72" s="114" t="s">
        <v>505</v>
      </c>
      <c r="B72" s="115"/>
      <c r="C72" s="116">
        <f>SUM(C73:C80)</f>
        <v>974430.25</v>
      </c>
      <c r="D72" s="116">
        <f t="shared" ref="D72:I72" si="19">SUM(D73:D80)</f>
        <v>373569</v>
      </c>
      <c r="E72" s="116"/>
      <c r="F72" s="116">
        <f t="shared" si="19"/>
        <v>118769</v>
      </c>
      <c r="G72" s="116">
        <f t="shared" si="19"/>
        <v>24731</v>
      </c>
      <c r="H72" s="116"/>
      <c r="I72" s="116">
        <f t="shared" si="19"/>
        <v>55642</v>
      </c>
      <c r="J72" s="136">
        <f t="shared" si="17"/>
        <v>0.468489252245956</v>
      </c>
      <c r="K72" s="136">
        <f t="shared" si="18"/>
        <v>2.24988880352594</v>
      </c>
      <c r="L72" s="126"/>
      <c r="M72" s="139"/>
      <c r="N72" s="94"/>
    </row>
    <row r="73" s="97" customFormat="1" ht="78" customHeight="1" spans="1:14">
      <c r="A73" s="121">
        <v>57</v>
      </c>
      <c r="B73" s="122" t="s">
        <v>506</v>
      </c>
      <c r="C73" s="123">
        <f>'77个辖区市重点项目'!I11</f>
        <v>533998</v>
      </c>
      <c r="D73" s="123">
        <f>'77个辖区市重点项目'!Q11</f>
        <v>183527</v>
      </c>
      <c r="E73" s="122" t="s">
        <v>382</v>
      </c>
      <c r="F73" s="124">
        <f>'77个辖区市重点项目'!M11</f>
        <v>68000</v>
      </c>
      <c r="G73" s="123">
        <f>'77个辖区市重点项目'!R11</f>
        <v>19500</v>
      </c>
      <c r="H73" s="73" t="str">
        <f>'77个辖区市重点项目'!AB11</f>
        <v>地下室已全部出正负零，1、3、5-9#楼施工至24-26层，2、10、11号楼施工至29层。</v>
      </c>
      <c r="I73" s="123">
        <f>'77个辖区市重点项目'!V11</f>
        <v>47500</v>
      </c>
      <c r="J73" s="138">
        <f t="shared" si="17"/>
        <v>0.698529411764706</v>
      </c>
      <c r="K73" s="138">
        <f t="shared" si="18"/>
        <v>2.43589743589744</v>
      </c>
      <c r="L73" s="126" t="s">
        <v>387</v>
      </c>
      <c r="M73" s="137" t="s">
        <v>388</v>
      </c>
      <c r="N73" s="94"/>
    </row>
    <row r="74" s="97" customFormat="1" ht="69" customHeight="1" spans="1:14">
      <c r="A74" s="121">
        <v>58</v>
      </c>
      <c r="B74" s="122" t="s">
        <v>507</v>
      </c>
      <c r="C74" s="123">
        <f>'77个辖区市重点项目'!I13</f>
        <v>98603</v>
      </c>
      <c r="D74" s="123">
        <f>'77个辖区市重点项目'!Q13</f>
        <v>33680</v>
      </c>
      <c r="E74" s="122" t="s">
        <v>508</v>
      </c>
      <c r="F74" s="124">
        <f>'77个辖区市重点项目'!M13</f>
        <v>9000</v>
      </c>
      <c r="G74" s="123">
        <f>'77个辖区市重点项目'!R13</f>
        <v>0</v>
      </c>
      <c r="H74" s="73" t="str">
        <f>'77个辖区市重点项目'!AB13</f>
        <v>桩基、地下室及上部主体工程定标并进场。</v>
      </c>
      <c r="I74" s="123">
        <f>'77个辖区市重点项目'!V13</f>
        <v>150</v>
      </c>
      <c r="J74" s="138">
        <f t="shared" ref="J74:J84" si="20">I74/F74</f>
        <v>0.0166666666666667</v>
      </c>
      <c r="K74" s="138" t="s">
        <v>420</v>
      </c>
      <c r="L74" s="126" t="s">
        <v>387</v>
      </c>
      <c r="M74" s="137" t="s">
        <v>388</v>
      </c>
      <c r="N74" s="94"/>
    </row>
    <row r="75" s="97" customFormat="1" ht="72" customHeight="1" spans="1:14">
      <c r="A75" s="121">
        <v>59</v>
      </c>
      <c r="B75" s="122" t="s">
        <v>509</v>
      </c>
      <c r="C75" s="123">
        <f>'77个辖区市重点项目'!I20</f>
        <v>180152</v>
      </c>
      <c r="D75" s="123">
        <f>'77个辖区市重点项目'!Q20</f>
        <v>144815</v>
      </c>
      <c r="E75" s="122" t="s">
        <v>510</v>
      </c>
      <c r="F75" s="124">
        <f>'77个辖区市重点项目'!M20</f>
        <v>10000</v>
      </c>
      <c r="G75" s="123">
        <f>'77个辖区市重点项目'!R20</f>
        <v>1200</v>
      </c>
      <c r="H75" s="73" t="str">
        <f>'77个辖区市重点项目'!AB20</f>
        <v>现场上部主体结构封顶，地下室进行砌筑施工，上部拆模砌筑同步施工。</v>
      </c>
      <c r="I75" s="123">
        <f>'77个辖区市重点项目'!V20</f>
        <v>2251</v>
      </c>
      <c r="J75" s="138">
        <f t="shared" si="20"/>
        <v>0.2251</v>
      </c>
      <c r="K75" s="138">
        <f t="shared" ref="K74:K80" si="21">I75/G75</f>
        <v>1.87583333333333</v>
      </c>
      <c r="L75" s="126" t="s">
        <v>511</v>
      </c>
      <c r="M75" s="137" t="s">
        <v>512</v>
      </c>
      <c r="N75" s="94"/>
    </row>
    <row r="76" s="97" customFormat="1" ht="60" customHeight="1" spans="1:14">
      <c r="A76" s="121">
        <v>60</v>
      </c>
      <c r="B76" s="122" t="s">
        <v>513</v>
      </c>
      <c r="C76" s="123">
        <f>'77个辖区市重点项目'!I21</f>
        <v>15586</v>
      </c>
      <c r="D76" s="123">
        <f>'77个辖区市重点项目'!Q21</f>
        <v>2408</v>
      </c>
      <c r="E76" s="122" t="s">
        <v>510</v>
      </c>
      <c r="F76" s="124">
        <f>'77个辖区市重点项目'!M21</f>
        <v>4000</v>
      </c>
      <c r="G76" s="123">
        <f>'77个辖区市重点项目'!R21</f>
        <v>850</v>
      </c>
      <c r="H76" s="73" t="str">
        <f>'77个辖区市重点项目'!AB21</f>
        <v>1#楼地下室完成，2#楼主体结构完成90%，3#楼地下室结构施工中。</v>
      </c>
      <c r="I76" s="123">
        <f>'77个辖区市重点项目'!V21</f>
        <v>1302</v>
      </c>
      <c r="J76" s="138">
        <f t="shared" si="20"/>
        <v>0.3255</v>
      </c>
      <c r="K76" s="138">
        <f t="shared" si="21"/>
        <v>1.53176470588235</v>
      </c>
      <c r="L76" s="126" t="s">
        <v>511</v>
      </c>
      <c r="M76" s="137" t="s">
        <v>512</v>
      </c>
      <c r="N76" s="94"/>
    </row>
    <row r="77" s="97" customFormat="1" ht="63" customHeight="1" spans="1:14">
      <c r="A77" s="121">
        <v>61</v>
      </c>
      <c r="B77" s="122" t="s">
        <v>514</v>
      </c>
      <c r="C77" s="123">
        <f>'77个辖区市重点项目'!I22</f>
        <v>12798</v>
      </c>
      <c r="D77" s="123">
        <f>'77个辖区市重点项目'!Q22</f>
        <v>4312</v>
      </c>
      <c r="E77" s="122" t="s">
        <v>515</v>
      </c>
      <c r="F77" s="124">
        <f>'77个辖区市重点项目'!M22</f>
        <v>3500</v>
      </c>
      <c r="G77" s="123">
        <f>'77个辖区市重点项目'!R22</f>
        <v>600</v>
      </c>
      <c r="H77" s="73" t="str">
        <f>'77个辖区市重点项目'!AB22</f>
        <v>主体结构五层梁板施工完成。</v>
      </c>
      <c r="I77" s="123">
        <f>'77个辖区市重点项目'!V22</f>
        <v>695</v>
      </c>
      <c r="J77" s="138">
        <f t="shared" si="20"/>
        <v>0.198571428571429</v>
      </c>
      <c r="K77" s="138">
        <f t="shared" si="21"/>
        <v>1.15833333333333</v>
      </c>
      <c r="L77" s="126" t="s">
        <v>372</v>
      </c>
      <c r="M77" s="137" t="s">
        <v>373</v>
      </c>
      <c r="N77" s="94"/>
    </row>
    <row r="78" s="97" customFormat="1" ht="54" customHeight="1" spans="1:14">
      <c r="A78" s="121">
        <v>62</v>
      </c>
      <c r="B78" s="122" t="s">
        <v>516</v>
      </c>
      <c r="C78" s="123">
        <v>18347</v>
      </c>
      <c r="D78" s="123">
        <v>0</v>
      </c>
      <c r="E78" s="122" t="s">
        <v>517</v>
      </c>
      <c r="F78" s="124">
        <v>5000</v>
      </c>
      <c r="G78" s="123">
        <v>765</v>
      </c>
      <c r="H78" s="73" t="s">
        <v>518</v>
      </c>
      <c r="I78" s="123">
        <v>875</v>
      </c>
      <c r="J78" s="138">
        <f t="shared" si="20"/>
        <v>0.175</v>
      </c>
      <c r="K78" s="138">
        <f t="shared" si="21"/>
        <v>1.1437908496732</v>
      </c>
      <c r="L78" s="126" t="s">
        <v>511</v>
      </c>
      <c r="M78" s="137" t="s">
        <v>512</v>
      </c>
      <c r="N78" s="94"/>
    </row>
    <row r="79" s="97" customFormat="1" ht="76" customHeight="1" spans="1:14">
      <c r="A79" s="121">
        <v>63</v>
      </c>
      <c r="B79" s="122" t="s">
        <v>519</v>
      </c>
      <c r="C79" s="123">
        <v>14626.25</v>
      </c>
      <c r="D79" s="123">
        <v>1628</v>
      </c>
      <c r="E79" s="122" t="s">
        <v>520</v>
      </c>
      <c r="F79" s="124">
        <v>3000</v>
      </c>
      <c r="G79" s="123">
        <v>600</v>
      </c>
      <c r="H79" s="73" t="s">
        <v>521</v>
      </c>
      <c r="I79" s="123">
        <v>1652</v>
      </c>
      <c r="J79" s="138">
        <f t="shared" si="20"/>
        <v>0.550666666666667</v>
      </c>
      <c r="K79" s="138">
        <f t="shared" si="21"/>
        <v>2.75333333333333</v>
      </c>
      <c r="L79" s="126" t="s">
        <v>387</v>
      </c>
      <c r="M79" s="137" t="s">
        <v>388</v>
      </c>
      <c r="N79" s="94"/>
    </row>
    <row r="80" s="97" customFormat="1" ht="115" customHeight="1" spans="1:14">
      <c r="A80" s="121">
        <v>64</v>
      </c>
      <c r="B80" s="122" t="s">
        <v>522</v>
      </c>
      <c r="C80" s="123">
        <v>100320</v>
      </c>
      <c r="D80" s="123">
        <v>3199</v>
      </c>
      <c r="E80" s="122" t="s">
        <v>523</v>
      </c>
      <c r="F80" s="124">
        <v>16269</v>
      </c>
      <c r="G80" s="123">
        <v>1216</v>
      </c>
      <c r="H80" s="73" t="s">
        <v>524</v>
      </c>
      <c r="I80" s="123">
        <v>1217</v>
      </c>
      <c r="J80" s="138">
        <f t="shared" si="20"/>
        <v>0.0748048435675211</v>
      </c>
      <c r="K80" s="138">
        <f t="shared" si="21"/>
        <v>1.00082236842105</v>
      </c>
      <c r="L80" s="126" t="s">
        <v>387</v>
      </c>
      <c r="M80" s="137" t="s">
        <v>388</v>
      </c>
      <c r="N80" s="94"/>
    </row>
    <row r="81" s="97" customFormat="1" ht="28" customHeight="1" spans="1:14">
      <c r="A81" s="114" t="s">
        <v>525</v>
      </c>
      <c r="B81" s="115"/>
      <c r="C81" s="116">
        <f>SUM(C82:C84)</f>
        <v>1169361</v>
      </c>
      <c r="D81" s="116">
        <f t="shared" ref="D81:I81" si="22">SUM(D82:D84)</f>
        <v>0</v>
      </c>
      <c r="E81" s="116"/>
      <c r="F81" s="116">
        <f t="shared" si="22"/>
        <v>160500</v>
      </c>
      <c r="G81" s="116">
        <f t="shared" si="22"/>
        <v>0</v>
      </c>
      <c r="H81" s="116"/>
      <c r="I81" s="116">
        <f>SUM(I82:I84)</f>
        <v>0</v>
      </c>
      <c r="J81" s="136">
        <f t="shared" si="20"/>
        <v>0</v>
      </c>
      <c r="K81" s="136" t="s">
        <v>420</v>
      </c>
      <c r="L81" s="126"/>
      <c r="M81" s="139"/>
      <c r="N81" s="94"/>
    </row>
    <row r="82" s="97" customFormat="1" ht="76" customHeight="1" spans="1:15">
      <c r="A82" s="121">
        <v>65</v>
      </c>
      <c r="B82" s="122" t="s">
        <v>526</v>
      </c>
      <c r="C82" s="123">
        <f>'77个辖区市重点项目'!I46</f>
        <v>649293</v>
      </c>
      <c r="D82" s="123">
        <f>'77个辖区市重点项目'!Q46</f>
        <v>0</v>
      </c>
      <c r="E82" s="122" t="s">
        <v>527</v>
      </c>
      <c r="F82" s="124">
        <f>'77个辖区市重点项目'!M46</f>
        <v>60200</v>
      </c>
      <c r="G82" s="123">
        <f>'77个辖区市重点项目'!R46</f>
        <v>0</v>
      </c>
      <c r="H82" s="73" t="str">
        <f>'77个辖区市重点项目'!AB46</f>
        <v>规划方案调整中。</v>
      </c>
      <c r="I82" s="123">
        <f>'77个辖区市重点项目'!V46</f>
        <v>0</v>
      </c>
      <c r="J82" s="138">
        <f t="shared" si="20"/>
        <v>0</v>
      </c>
      <c r="K82" s="138" t="s">
        <v>420</v>
      </c>
      <c r="L82" s="126" t="s">
        <v>387</v>
      </c>
      <c r="M82" s="137" t="s">
        <v>388</v>
      </c>
      <c r="N82" s="94"/>
      <c r="O82" s="95"/>
    </row>
    <row r="83" s="97" customFormat="1" ht="73" customHeight="1" spans="1:14">
      <c r="A83" s="121">
        <v>66</v>
      </c>
      <c r="B83" s="122" t="s">
        <v>528</v>
      </c>
      <c r="C83" s="123">
        <f>'77个辖区市重点项目'!I47</f>
        <v>484668</v>
      </c>
      <c r="D83" s="123">
        <f>'77个辖区市重点项目'!Q47</f>
        <v>0</v>
      </c>
      <c r="E83" s="122" t="s">
        <v>529</v>
      </c>
      <c r="F83" s="124">
        <f>'77个辖区市重点项目'!M47</f>
        <v>100000</v>
      </c>
      <c r="G83" s="123">
        <f>'77个辖区市重点项目'!R47</f>
        <v>0</v>
      </c>
      <c r="H83" s="73" t="str">
        <f>'77个辖区市重点项目'!AB47</f>
        <v>可研方案已于3月19日完成修改，3月25日可研方案报发改审核。</v>
      </c>
      <c r="I83" s="123">
        <f>'77个辖区市重点项目'!V47</f>
        <v>0</v>
      </c>
      <c r="J83" s="138">
        <f t="shared" si="20"/>
        <v>0</v>
      </c>
      <c r="K83" s="138" t="s">
        <v>420</v>
      </c>
      <c r="L83" s="126" t="s">
        <v>387</v>
      </c>
      <c r="M83" s="137" t="s">
        <v>388</v>
      </c>
      <c r="N83" s="94"/>
    </row>
    <row r="84" s="97" customFormat="1" ht="68" customHeight="1" spans="1:14">
      <c r="A84" s="121">
        <v>67</v>
      </c>
      <c r="B84" s="122" t="s">
        <v>530</v>
      </c>
      <c r="C84" s="125">
        <v>35400</v>
      </c>
      <c r="D84" s="123">
        <v>0</v>
      </c>
      <c r="E84" s="122" t="s">
        <v>456</v>
      </c>
      <c r="F84" s="125">
        <v>300</v>
      </c>
      <c r="G84" s="123">
        <v>0</v>
      </c>
      <c r="H84" s="73" t="s">
        <v>531</v>
      </c>
      <c r="I84" s="123">
        <v>0</v>
      </c>
      <c r="J84" s="138">
        <f t="shared" si="20"/>
        <v>0</v>
      </c>
      <c r="K84" s="138" t="s">
        <v>420</v>
      </c>
      <c r="L84" s="126" t="s">
        <v>511</v>
      </c>
      <c r="M84" s="137" t="s">
        <v>512</v>
      </c>
      <c r="N84" s="94"/>
    </row>
    <row r="85" s="94" customFormat="1" ht="43" customHeight="1" spans="1:13">
      <c r="A85" s="140" t="s">
        <v>532</v>
      </c>
      <c r="B85" s="141"/>
      <c r="C85" s="142"/>
      <c r="D85" s="143"/>
      <c r="E85" s="144"/>
      <c r="F85" s="144"/>
      <c r="G85" s="142"/>
      <c r="H85" s="145"/>
      <c r="I85" s="142"/>
      <c r="J85" s="144"/>
      <c r="K85" s="144"/>
      <c r="L85" s="146"/>
      <c r="M85" s="147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2" manualBreakCount="12">
    <brk id="17" max="12" man="1"/>
    <brk id="42" max="12" man="1"/>
    <brk id="48" max="12" man="1"/>
    <brk id="54" max="12" man="1"/>
    <brk id="61" max="12" man="1"/>
    <brk id="73" max="12" man="1"/>
    <brk id="79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view="pageBreakPreview" zoomScaleNormal="100" zoomScaleSheetLayoutView="100" workbookViewId="0">
      <selection activeCell="B10" sqref="B10"/>
    </sheetView>
  </sheetViews>
  <sheetFormatPr defaultColWidth="9" defaultRowHeight="14.25"/>
  <cols>
    <col min="1" max="1" width="4.375" style="36" customWidth="1"/>
    <col min="2" max="2" width="15.75" style="59" customWidth="1"/>
    <col min="3" max="3" width="10.375" style="60"/>
    <col min="4" max="4" width="21.125" style="59" customWidth="1"/>
    <col min="5" max="5" width="8.75" style="60" customWidth="1"/>
    <col min="6" max="6" width="9.375" style="60"/>
    <col min="7" max="7" width="30" style="59" customWidth="1"/>
    <col min="8" max="8" width="8.625" style="60" customWidth="1"/>
    <col min="9" max="9" width="10.125" style="61" customWidth="1"/>
    <col min="10" max="10" width="8" style="61" customWidth="1"/>
    <col min="11" max="11" width="8.625" style="36" customWidth="1"/>
    <col min="12" max="16384" width="9" style="36"/>
  </cols>
  <sheetData>
    <row r="1" ht="30" customHeight="1" spans="1:11">
      <c r="A1" s="37" t="s">
        <v>533</v>
      </c>
      <c r="B1" s="37"/>
      <c r="C1" s="62"/>
      <c r="D1" s="37"/>
      <c r="E1" s="62"/>
      <c r="F1" s="62"/>
      <c r="G1" s="37"/>
      <c r="H1" s="62"/>
      <c r="I1" s="83"/>
      <c r="J1" s="83"/>
      <c r="K1" s="37"/>
    </row>
    <row r="2" ht="27" customHeight="1" spans="1:11">
      <c r="A2" s="38" t="s">
        <v>534</v>
      </c>
      <c r="B2" s="63"/>
      <c r="C2" s="64"/>
      <c r="D2" s="63"/>
      <c r="E2" s="64"/>
      <c r="F2" s="64"/>
      <c r="G2" s="63"/>
      <c r="H2" s="64"/>
      <c r="I2" s="84"/>
      <c r="J2" s="84"/>
      <c r="K2" s="38"/>
    </row>
    <row r="3" ht="23" customHeight="1" spans="1:11">
      <c r="A3" s="65" t="s">
        <v>535</v>
      </c>
      <c r="B3" s="65"/>
      <c r="C3" s="66"/>
      <c r="D3" s="65"/>
      <c r="E3" s="66"/>
      <c r="F3" s="66"/>
      <c r="G3" s="65"/>
      <c r="H3" s="66"/>
      <c r="I3" s="85"/>
      <c r="J3" s="85"/>
      <c r="K3" s="65"/>
    </row>
    <row r="4" s="57" customFormat="1" ht="30" customHeight="1" spans="1:11">
      <c r="A4" s="67" t="s">
        <v>1</v>
      </c>
      <c r="B4" s="68" t="s">
        <v>2</v>
      </c>
      <c r="C4" s="69" t="s">
        <v>351</v>
      </c>
      <c r="D4" s="68" t="s">
        <v>353</v>
      </c>
      <c r="E4" s="69"/>
      <c r="F4" s="69"/>
      <c r="G4" s="68" t="s">
        <v>354</v>
      </c>
      <c r="H4" s="69"/>
      <c r="I4" s="86" t="s">
        <v>355</v>
      </c>
      <c r="J4" s="86"/>
      <c r="K4" s="87" t="s">
        <v>536</v>
      </c>
    </row>
    <row r="5" s="57" customFormat="1" ht="35" customHeight="1" spans="1:11">
      <c r="A5" s="67"/>
      <c r="B5" s="68"/>
      <c r="C5" s="69"/>
      <c r="D5" s="68" t="s">
        <v>357</v>
      </c>
      <c r="E5" s="69" t="s">
        <v>537</v>
      </c>
      <c r="F5" s="69" t="s">
        <v>359</v>
      </c>
      <c r="G5" s="68" t="s">
        <v>360</v>
      </c>
      <c r="H5" s="69" t="s">
        <v>361</v>
      </c>
      <c r="I5" s="86" t="s">
        <v>362</v>
      </c>
      <c r="J5" s="86" t="s">
        <v>19</v>
      </c>
      <c r="K5" s="87"/>
    </row>
    <row r="6" s="57" customFormat="1" ht="32" customHeight="1" spans="1:11">
      <c r="A6" s="67" t="s">
        <v>538</v>
      </c>
      <c r="B6" s="70"/>
      <c r="C6" s="69">
        <f>C7+C9+C11+C15+C17+C20+C26+C39+C45+C49</f>
        <v>12453360</v>
      </c>
      <c r="D6" s="69"/>
      <c r="E6" s="69">
        <f>E7+E9+E11+E15+E17+E20+E26+E39+E45+E49</f>
        <v>1455946</v>
      </c>
      <c r="F6" s="69">
        <f>F7+F9+F11+F15+F17+F20+F26+F39+F45+F49</f>
        <v>334454</v>
      </c>
      <c r="G6" s="69"/>
      <c r="H6" s="69">
        <f>H7+H9+H11+H15+H17+H20+H26+H39+H45+H49</f>
        <v>371213</v>
      </c>
      <c r="I6" s="88">
        <f t="shared" ref="I6:I52" si="0">H6/E6</f>
        <v>0.254963439578116</v>
      </c>
      <c r="J6" s="88">
        <f t="shared" ref="J6:J52" si="1">H6/F6</f>
        <v>1.10990749101521</v>
      </c>
      <c r="K6" s="87"/>
    </row>
    <row r="7" s="57" customFormat="1" ht="32" customHeight="1" spans="1:11">
      <c r="A7" s="67" t="s">
        <v>539</v>
      </c>
      <c r="B7" s="70"/>
      <c r="C7" s="69">
        <f>SUM(C8:C8)</f>
        <v>6821</v>
      </c>
      <c r="D7" s="71"/>
      <c r="E7" s="69">
        <f>SUM(E8:E8)</f>
        <v>2000</v>
      </c>
      <c r="F7" s="69">
        <f>SUM(F8:F8)</f>
        <v>400</v>
      </c>
      <c r="G7" s="71"/>
      <c r="H7" s="69">
        <f>SUM(H8:H8)</f>
        <v>505</v>
      </c>
      <c r="I7" s="86">
        <f t="shared" si="0"/>
        <v>0.2525</v>
      </c>
      <c r="J7" s="86">
        <f t="shared" si="1"/>
        <v>1.2625</v>
      </c>
      <c r="K7" s="87"/>
    </row>
    <row r="8" s="57" customFormat="1" ht="55" customHeight="1" spans="1:11">
      <c r="A8" s="72">
        <v>1</v>
      </c>
      <c r="B8" s="73" t="s">
        <v>198</v>
      </c>
      <c r="C8" s="74">
        <f>'77个辖区市重点项目'!I49</f>
        <v>6821</v>
      </c>
      <c r="D8" s="73" t="s">
        <v>540</v>
      </c>
      <c r="E8" s="74">
        <f>'77个辖区市重点项目'!M49</f>
        <v>2000</v>
      </c>
      <c r="F8" s="74">
        <f>'77个辖区市重点项目'!R49</f>
        <v>400</v>
      </c>
      <c r="G8" s="73" t="str">
        <f>'77个辖区市重点项目'!AB49</f>
        <v>开展东侧护岸施工、港汊内清淤。</v>
      </c>
      <c r="H8" s="74">
        <f>'77个辖区市重点项目'!V49</f>
        <v>505</v>
      </c>
      <c r="I8" s="89">
        <f t="shared" si="0"/>
        <v>0.2525</v>
      </c>
      <c r="J8" s="89">
        <f t="shared" si="1"/>
        <v>1.2625</v>
      </c>
      <c r="K8" s="90" t="s">
        <v>376</v>
      </c>
    </row>
    <row r="9" s="58" customFormat="1" ht="32" customHeight="1" spans="1:11">
      <c r="A9" s="75" t="s">
        <v>541</v>
      </c>
      <c r="B9" s="76"/>
      <c r="C9" s="77">
        <f>C10</f>
        <v>61332</v>
      </c>
      <c r="D9" s="78"/>
      <c r="E9" s="77">
        <f>E10</f>
        <v>1500</v>
      </c>
      <c r="F9" s="77">
        <f>F10</f>
        <v>800</v>
      </c>
      <c r="G9" s="78"/>
      <c r="H9" s="77">
        <f>H10</f>
        <v>1110</v>
      </c>
      <c r="I9" s="91">
        <f t="shared" si="0"/>
        <v>0.74</v>
      </c>
      <c r="J9" s="91">
        <f t="shared" si="1"/>
        <v>1.3875</v>
      </c>
      <c r="K9" s="92"/>
    </row>
    <row r="10" s="57" customFormat="1" ht="84" customHeight="1" spans="1:11">
      <c r="A10" s="72">
        <v>2</v>
      </c>
      <c r="B10" s="73" t="s">
        <v>224</v>
      </c>
      <c r="C10" s="74">
        <f>'77个辖区市重点项目'!I55</f>
        <v>61332</v>
      </c>
      <c r="D10" s="73" t="s">
        <v>542</v>
      </c>
      <c r="E10" s="74">
        <f>'77个辖区市重点项目'!M55</f>
        <v>1500</v>
      </c>
      <c r="F10" s="74">
        <f>'77个辖区市重点项目'!R55</f>
        <v>800</v>
      </c>
      <c r="G10" s="73" t="str">
        <f>'77个辖区市重点项目'!AB55</f>
        <v>项目已完成预验收。</v>
      </c>
      <c r="H10" s="74">
        <f>'77个辖区市重点项目'!V55</f>
        <v>1110</v>
      </c>
      <c r="I10" s="89">
        <f t="shared" si="0"/>
        <v>0.74</v>
      </c>
      <c r="J10" s="89">
        <f t="shared" si="1"/>
        <v>1.3875</v>
      </c>
      <c r="K10" s="90" t="s">
        <v>543</v>
      </c>
    </row>
    <row r="11" s="57" customFormat="1" ht="32" customHeight="1" spans="1:11">
      <c r="A11" s="67" t="s">
        <v>544</v>
      </c>
      <c r="B11" s="70"/>
      <c r="C11" s="69">
        <f>SUM(C12:C14)</f>
        <v>199321</v>
      </c>
      <c r="D11" s="71"/>
      <c r="E11" s="69">
        <f>SUM(E12:E14)</f>
        <v>35000</v>
      </c>
      <c r="F11" s="69">
        <f>SUM(F12:F14)</f>
        <v>4600</v>
      </c>
      <c r="G11" s="71"/>
      <c r="H11" s="69">
        <f>SUM(H12:H14)</f>
        <v>7476</v>
      </c>
      <c r="I11" s="86">
        <f t="shared" si="0"/>
        <v>0.2136</v>
      </c>
      <c r="J11" s="86">
        <f t="shared" si="1"/>
        <v>1.62521739130435</v>
      </c>
      <c r="K11" s="90"/>
    </row>
    <row r="12" s="57" customFormat="1" ht="72" customHeight="1" spans="1:11">
      <c r="A12" s="72">
        <v>3</v>
      </c>
      <c r="B12" s="73" t="s">
        <v>545</v>
      </c>
      <c r="C12" s="74">
        <f>'77个辖区市重点项目'!I58</f>
        <v>80065</v>
      </c>
      <c r="D12" s="73" t="s">
        <v>546</v>
      </c>
      <c r="E12" s="74">
        <f>'77个辖区市重点项目'!M58</f>
        <v>13000</v>
      </c>
      <c r="F12" s="74">
        <f>'77个辖区市重点项目'!R58</f>
        <v>1600</v>
      </c>
      <c r="G12" s="79" t="str">
        <f>'77个辖区市重点项目'!AB58</f>
        <v>主体结构封顶，砌体施工。</v>
      </c>
      <c r="H12" s="74">
        <f>'77个辖区市重点项目'!V58</f>
        <v>4418</v>
      </c>
      <c r="I12" s="89">
        <f t="shared" si="0"/>
        <v>0.339846153846154</v>
      </c>
      <c r="J12" s="89">
        <f t="shared" si="1"/>
        <v>2.76125</v>
      </c>
      <c r="K12" s="90" t="s">
        <v>372</v>
      </c>
    </row>
    <row r="13" s="57" customFormat="1" ht="79" customHeight="1" spans="1:11">
      <c r="A13" s="72">
        <v>4</v>
      </c>
      <c r="B13" s="73" t="s">
        <v>235</v>
      </c>
      <c r="C13" s="74">
        <f>'77个辖区市重点项目'!I57</f>
        <v>59976</v>
      </c>
      <c r="D13" s="73" t="s">
        <v>547</v>
      </c>
      <c r="E13" s="74">
        <f>'77个辖区市重点项目'!M57</f>
        <v>12000</v>
      </c>
      <c r="F13" s="74">
        <f>'77个辖区市重点项目'!R57</f>
        <v>2000</v>
      </c>
      <c r="G13" s="73" t="str">
        <f>'77个辖区市重点项目'!AB57</f>
        <v>北院区交付，南院区主体结构完成85%。</v>
      </c>
      <c r="H13" s="74">
        <f>'77个辖区市重点项目'!V57</f>
        <v>2000</v>
      </c>
      <c r="I13" s="89">
        <f t="shared" si="0"/>
        <v>0.166666666666667</v>
      </c>
      <c r="J13" s="89">
        <f t="shared" si="1"/>
        <v>1</v>
      </c>
      <c r="K13" s="90" t="s">
        <v>372</v>
      </c>
    </row>
    <row r="14" s="57" customFormat="1" ht="87" customHeight="1" spans="1:11">
      <c r="A14" s="72">
        <v>5</v>
      </c>
      <c r="B14" s="73" t="s">
        <v>229</v>
      </c>
      <c r="C14" s="74">
        <f>'77个辖区市重点项目'!I56</f>
        <v>59280</v>
      </c>
      <c r="D14" s="73" t="s">
        <v>548</v>
      </c>
      <c r="E14" s="74">
        <f>'77个辖区市重点项目'!M56</f>
        <v>10000</v>
      </c>
      <c r="F14" s="74">
        <f>'77个辖区市重点项目'!R56</f>
        <v>1000</v>
      </c>
      <c r="G14" s="73" t="str">
        <f>'77个辖区市重点项目'!AB56</f>
        <v>2-7层砌体施工完成，8-15层砌体施工完成80%。</v>
      </c>
      <c r="H14" s="74">
        <f>'77个辖区市重点项目'!V56</f>
        <v>1058</v>
      </c>
      <c r="I14" s="89">
        <f t="shared" si="0"/>
        <v>0.1058</v>
      </c>
      <c r="J14" s="89">
        <f t="shared" si="1"/>
        <v>1.058</v>
      </c>
      <c r="K14" s="90" t="s">
        <v>372</v>
      </c>
    </row>
    <row r="15" s="57" customFormat="1" ht="32" customHeight="1" spans="1:11">
      <c r="A15" s="67" t="s">
        <v>549</v>
      </c>
      <c r="B15" s="70"/>
      <c r="C15" s="69">
        <f>C16</f>
        <v>3727128</v>
      </c>
      <c r="D15" s="71"/>
      <c r="E15" s="69">
        <f t="shared" ref="C15:F15" si="2">E16</f>
        <v>800000</v>
      </c>
      <c r="F15" s="69">
        <f t="shared" si="2"/>
        <v>200000</v>
      </c>
      <c r="G15" s="71"/>
      <c r="H15" s="69">
        <f>H16</f>
        <v>200900</v>
      </c>
      <c r="I15" s="86">
        <f t="shared" si="0"/>
        <v>0.251125</v>
      </c>
      <c r="J15" s="86">
        <f t="shared" si="1"/>
        <v>1.0045</v>
      </c>
      <c r="K15" s="87"/>
    </row>
    <row r="16" s="57" customFormat="1" ht="171" customHeight="1" spans="1:11">
      <c r="A16" s="72">
        <v>6</v>
      </c>
      <c r="B16" s="73" t="s">
        <v>550</v>
      </c>
      <c r="C16" s="74">
        <f>'77个辖区市重点项目'!I62</f>
        <v>3727128</v>
      </c>
      <c r="D16" s="73" t="s">
        <v>551</v>
      </c>
      <c r="E16" s="74">
        <f>'77个辖区市重点项目'!M62</f>
        <v>800000</v>
      </c>
      <c r="F16" s="74">
        <f>'77个辖区市重点项目'!R62</f>
        <v>200000</v>
      </c>
      <c r="G16" s="73" t="str">
        <f>'77个辖区市重点项目'!AB62</f>
        <v>1.桥梁工程：清淤疏浚累计完成65%。观音山沙滩桥岸侧拱座桩基累计完成11%。刘五店航道桥主塔桩基累计完成100%，东锚浇筑完成，西锚浇筑完成31%。预制安装桥梁段桩基累计完成29%，预制墩台累计生产7%，累计安装0.5%；
2.隧道工程：盾构始发井主体结构累计完成95%。塔埔路支线隧道工作井围护结构完成0.5%。观音山互通累计完成8%。香山互通雨水箱涵累计完成5%。</v>
      </c>
      <c r="H16" s="74">
        <f>'77个辖区市重点项目'!V62</f>
        <v>200900</v>
      </c>
      <c r="I16" s="89">
        <f t="shared" si="0"/>
        <v>0.251125</v>
      </c>
      <c r="J16" s="89">
        <f t="shared" si="1"/>
        <v>1.0045</v>
      </c>
      <c r="K16" s="90" t="s">
        <v>387</v>
      </c>
    </row>
    <row r="17" s="57" customFormat="1" ht="33" customHeight="1" spans="1:11">
      <c r="A17" s="67" t="s">
        <v>552</v>
      </c>
      <c r="B17" s="70"/>
      <c r="C17" s="69">
        <f>(C18+C19)</f>
        <v>78176</v>
      </c>
      <c r="D17" s="71"/>
      <c r="E17" s="69">
        <f t="shared" ref="C17:F17" si="3">(E18+E19)</f>
        <v>9000</v>
      </c>
      <c r="F17" s="69">
        <f t="shared" si="3"/>
        <v>2285</v>
      </c>
      <c r="G17" s="71"/>
      <c r="H17" s="69">
        <f>(H18+H19)</f>
        <v>2653</v>
      </c>
      <c r="I17" s="86">
        <f t="shared" si="0"/>
        <v>0.294777777777778</v>
      </c>
      <c r="J17" s="86">
        <f t="shared" si="1"/>
        <v>1.16105032822757</v>
      </c>
      <c r="K17" s="87"/>
    </row>
    <row r="18" s="57" customFormat="1" ht="70" customHeight="1" spans="1:11">
      <c r="A18" s="72">
        <v>7</v>
      </c>
      <c r="B18" s="79" t="s">
        <v>308</v>
      </c>
      <c r="C18" s="74">
        <f>'77个辖区市重点项目'!I75</f>
        <v>45809</v>
      </c>
      <c r="D18" s="79" t="s">
        <v>553</v>
      </c>
      <c r="E18" s="74">
        <f>'77个辖区市重点项目'!M75</f>
        <v>5000</v>
      </c>
      <c r="F18" s="74">
        <f>'77个辖区市重点项目'!R75</f>
        <v>1325</v>
      </c>
      <c r="G18" s="73" t="str">
        <f>'77个辖区市重点项目'!AB75</f>
        <v>完成海沧航道3月份常年性维护施工。</v>
      </c>
      <c r="H18" s="74">
        <f>'77个辖区市重点项目'!V75</f>
        <v>1325</v>
      </c>
      <c r="I18" s="89">
        <f t="shared" si="0"/>
        <v>0.265</v>
      </c>
      <c r="J18" s="89">
        <f t="shared" si="1"/>
        <v>1</v>
      </c>
      <c r="K18" s="90" t="s">
        <v>393</v>
      </c>
    </row>
    <row r="19" s="57" customFormat="1" ht="73" customHeight="1" spans="1:11">
      <c r="A19" s="72">
        <v>8</v>
      </c>
      <c r="B19" s="80" t="s">
        <v>313</v>
      </c>
      <c r="C19" s="74">
        <f>'77个辖区市重点项目'!I76</f>
        <v>32367</v>
      </c>
      <c r="D19" s="79" t="s">
        <v>553</v>
      </c>
      <c r="E19" s="74">
        <f>'77个辖区市重点项目'!M76</f>
        <v>4000</v>
      </c>
      <c r="F19" s="74">
        <f>'77个辖区市重点项目'!R76</f>
        <v>960</v>
      </c>
      <c r="G19" s="73" t="str">
        <f>'77个辖区市重点项目'!AB76</f>
        <v>完成海沧13-21#泊位3月港池水域疏浚施工及考核工作，嵩屿(1#-6#)、海沧港区(1#-10#)泊位第一季度维护。</v>
      </c>
      <c r="H19" s="74">
        <f>'77个辖区市重点项目'!V76</f>
        <v>1328</v>
      </c>
      <c r="I19" s="89">
        <f t="shared" si="0"/>
        <v>0.332</v>
      </c>
      <c r="J19" s="89">
        <f t="shared" si="1"/>
        <v>1.38333333333333</v>
      </c>
      <c r="K19" s="90" t="s">
        <v>393</v>
      </c>
    </row>
    <row r="20" s="57" customFormat="1" ht="31" customHeight="1" spans="1:11">
      <c r="A20" s="67" t="s">
        <v>554</v>
      </c>
      <c r="B20" s="70"/>
      <c r="C20" s="69">
        <f>C21+C22+C23+C25+C24</f>
        <v>46915</v>
      </c>
      <c r="D20" s="69"/>
      <c r="E20" s="69">
        <f>E21+E22+E23+E25+E24</f>
        <v>42915</v>
      </c>
      <c r="F20" s="69">
        <f>F21+F22+F23+F25+F24</f>
        <v>4268</v>
      </c>
      <c r="G20" s="69"/>
      <c r="H20" s="69">
        <f>H21+H22+H23+H25+H24</f>
        <v>4350</v>
      </c>
      <c r="I20" s="86">
        <f t="shared" si="0"/>
        <v>0.101363159734359</v>
      </c>
      <c r="J20" s="86">
        <f t="shared" si="1"/>
        <v>1.01921274601687</v>
      </c>
      <c r="K20" s="87"/>
    </row>
    <row r="21" s="57" customFormat="1" ht="57" customHeight="1" spans="1:11">
      <c r="A21" s="72">
        <v>9</v>
      </c>
      <c r="B21" s="80" t="s">
        <v>329</v>
      </c>
      <c r="C21" s="74">
        <f>'77个辖区市重点项目'!I80</f>
        <v>18000</v>
      </c>
      <c r="D21" s="79" t="s">
        <v>555</v>
      </c>
      <c r="E21" s="74">
        <f>'77个辖区市重点项目'!M80</f>
        <v>18000</v>
      </c>
      <c r="F21" s="74">
        <f>'77个辖区市重点项目'!R80</f>
        <v>1692</v>
      </c>
      <c r="G21" s="73" t="str">
        <f>'77个辖区市重点项目'!AB80</f>
        <v>3月31日开工，暂未有进度，主要为设备采购。</v>
      </c>
      <c r="H21" s="74">
        <f>'77个辖区市重点项目'!V80</f>
        <v>1771</v>
      </c>
      <c r="I21" s="89">
        <f t="shared" si="0"/>
        <v>0.0983888888888889</v>
      </c>
      <c r="J21" s="89">
        <f t="shared" si="1"/>
        <v>1.04669030732861</v>
      </c>
      <c r="K21" s="90" t="s">
        <v>383</v>
      </c>
    </row>
    <row r="22" s="57" customFormat="1" ht="120" customHeight="1" spans="1:11">
      <c r="A22" s="72">
        <v>10</v>
      </c>
      <c r="B22" s="80" t="s">
        <v>325</v>
      </c>
      <c r="C22" s="74">
        <f>'77个辖区市重点项目'!I79</f>
        <v>13715</v>
      </c>
      <c r="D22" s="79" t="s">
        <v>556</v>
      </c>
      <c r="E22" s="74">
        <f>'77个辖区市重点项目'!M79</f>
        <v>13715</v>
      </c>
      <c r="F22" s="74">
        <f>'77个辖区市重点项目'!R79</f>
        <v>2576</v>
      </c>
      <c r="G22" s="73" t="str">
        <f>'77个辖区市重点项目'!AB79</f>
        <v>完成203个5G站点建设工作，覆盖面积80万平方米新建楼宇室分建设工作，有序推动四六号线项目施工。</v>
      </c>
      <c r="H22" s="74">
        <f>'77个辖区市重点项目'!V79</f>
        <v>2579</v>
      </c>
      <c r="I22" s="89">
        <f t="shared" si="0"/>
        <v>0.18804228946409</v>
      </c>
      <c r="J22" s="89">
        <f t="shared" si="1"/>
        <v>1.00116459627329</v>
      </c>
      <c r="K22" s="90" t="s">
        <v>383</v>
      </c>
    </row>
    <row r="23" s="57" customFormat="1" ht="59" customHeight="1" spans="1:11">
      <c r="A23" s="72">
        <v>11</v>
      </c>
      <c r="B23" s="80" t="s">
        <v>322</v>
      </c>
      <c r="C23" s="74">
        <f>'77个辖区市重点项目'!I78</f>
        <v>6200</v>
      </c>
      <c r="D23" s="79" t="s">
        <v>557</v>
      </c>
      <c r="E23" s="74">
        <f>'77个辖区市重点项目'!M78</f>
        <v>6200</v>
      </c>
      <c r="F23" s="74">
        <f>'77个辖区市重点项目'!R78</f>
        <v>0</v>
      </c>
      <c r="G23" s="73" t="str">
        <f>'77个辖区市重点项目'!AB78</f>
        <v>正在谋划。</v>
      </c>
      <c r="H23" s="74">
        <f>'77个辖区市重点项目'!V78</f>
        <v>0</v>
      </c>
      <c r="I23" s="89">
        <f t="shared" si="0"/>
        <v>0</v>
      </c>
      <c r="J23" s="89" t="s">
        <v>420</v>
      </c>
      <c r="K23" s="90" t="s">
        <v>383</v>
      </c>
    </row>
    <row r="24" s="57" customFormat="1" ht="57" customHeight="1" spans="1:11">
      <c r="A24" s="72">
        <v>12</v>
      </c>
      <c r="B24" s="80" t="s">
        <v>318</v>
      </c>
      <c r="C24" s="74">
        <f>'77个辖区市重点项目'!I77</f>
        <v>2000</v>
      </c>
      <c r="D24" s="79" t="s">
        <v>558</v>
      </c>
      <c r="E24" s="74">
        <f>'77个辖区市重点项目'!M77</f>
        <v>2000</v>
      </c>
      <c r="F24" s="74">
        <f>'77个辖区市重点项目'!R77</f>
        <v>0</v>
      </c>
      <c r="G24" s="73" t="str">
        <f>'77个辖区市重点项目'!AB77</f>
        <v>正在规划。</v>
      </c>
      <c r="H24" s="74">
        <f>'77个辖区市重点项目'!V77</f>
        <v>0</v>
      </c>
      <c r="I24" s="89">
        <f t="shared" si="0"/>
        <v>0</v>
      </c>
      <c r="J24" s="89" t="s">
        <v>420</v>
      </c>
      <c r="K24" s="90" t="s">
        <v>383</v>
      </c>
    </row>
    <row r="25" s="57" customFormat="1" ht="57" customHeight="1" spans="1:11">
      <c r="A25" s="72">
        <v>13</v>
      </c>
      <c r="B25" s="80" t="s">
        <v>334</v>
      </c>
      <c r="C25" s="74">
        <f>'77个辖区市重点项目'!I81</f>
        <v>7000</v>
      </c>
      <c r="D25" s="79" t="s">
        <v>559</v>
      </c>
      <c r="E25" s="74">
        <f>'77个辖区市重点项目'!M81</f>
        <v>3000</v>
      </c>
      <c r="F25" s="74">
        <f>'77个辖区市重点项目'!R81</f>
        <v>0</v>
      </c>
      <c r="G25" s="73" t="str">
        <f>'77个辖区市重点项目'!AB81</f>
        <v>正在方案设计。</v>
      </c>
      <c r="H25" s="74">
        <f>'77个辖区市重点项目'!V81</f>
        <v>0</v>
      </c>
      <c r="I25" s="89">
        <f t="shared" si="0"/>
        <v>0</v>
      </c>
      <c r="J25" s="89" t="s">
        <v>420</v>
      </c>
      <c r="K25" s="90" t="s">
        <v>383</v>
      </c>
    </row>
    <row r="26" s="57" customFormat="1" ht="32" customHeight="1" spans="1:11">
      <c r="A26" s="67" t="s">
        <v>560</v>
      </c>
      <c r="B26" s="70"/>
      <c r="C26" s="69">
        <f>SUM(C27:C38)</f>
        <v>1638527</v>
      </c>
      <c r="D26" s="71"/>
      <c r="E26" s="69">
        <f>SUM(E27:E38)</f>
        <v>315206</v>
      </c>
      <c r="F26" s="69">
        <f>SUM(F27:F38)</f>
        <v>83314</v>
      </c>
      <c r="G26" s="71"/>
      <c r="H26" s="69">
        <f>SUM(H27:H38)</f>
        <v>88413</v>
      </c>
      <c r="I26" s="86">
        <f t="shared" si="0"/>
        <v>0.280492757117568</v>
      </c>
      <c r="J26" s="86">
        <f t="shared" si="1"/>
        <v>1.06120219891015</v>
      </c>
      <c r="K26" s="87"/>
    </row>
    <row r="27" s="57" customFormat="1" ht="75" customHeight="1" spans="1:11">
      <c r="A27" s="72">
        <v>14</v>
      </c>
      <c r="B27" s="73" t="s">
        <v>561</v>
      </c>
      <c r="C27" s="74">
        <f>'77个辖区市重点项目'!I69</f>
        <v>551000</v>
      </c>
      <c r="D27" s="73" t="s">
        <v>562</v>
      </c>
      <c r="E27" s="74">
        <f>'77个辖区市重点项目'!M69</f>
        <v>15000</v>
      </c>
      <c r="F27" s="74">
        <f>'77个辖区市重点项目'!R69</f>
        <v>410</v>
      </c>
      <c r="G27" s="73" t="str">
        <f>'77个辖区市重点项目'!AB69</f>
        <v>设计试桩施工完成，试桩检测工作完成80%。</v>
      </c>
      <c r="H27" s="74">
        <f>'77个辖区市重点项目'!V69</f>
        <v>754</v>
      </c>
      <c r="I27" s="89">
        <f t="shared" si="0"/>
        <v>0.0502666666666667</v>
      </c>
      <c r="J27" s="89">
        <f t="shared" si="1"/>
        <v>1.8390243902439</v>
      </c>
      <c r="K27" s="90" t="s">
        <v>387</v>
      </c>
    </row>
    <row r="28" s="57" customFormat="1" ht="65" customHeight="1" spans="1:11">
      <c r="A28" s="72">
        <v>15</v>
      </c>
      <c r="B28" s="73" t="s">
        <v>563</v>
      </c>
      <c r="C28" s="74">
        <f>'77个辖区市重点项目'!I66</f>
        <v>83800</v>
      </c>
      <c r="D28" s="73" t="s">
        <v>564</v>
      </c>
      <c r="E28" s="74">
        <f>'77个辖区市重点项目'!M66</f>
        <v>15000</v>
      </c>
      <c r="F28" s="74">
        <f>'77个辖区市重点项目'!R66</f>
        <v>4500</v>
      </c>
      <c r="G28" s="73" t="str">
        <f>'77个辖区市重点项目'!AB66</f>
        <v>精装施工完成88%，景观施工完成75%。</v>
      </c>
      <c r="H28" s="74">
        <f>'77个辖区市重点项目'!V66</f>
        <v>7450</v>
      </c>
      <c r="I28" s="89">
        <f t="shared" si="0"/>
        <v>0.496666666666667</v>
      </c>
      <c r="J28" s="89">
        <f t="shared" si="1"/>
        <v>1.65555555555556</v>
      </c>
      <c r="K28" s="90" t="s">
        <v>511</v>
      </c>
    </row>
    <row r="29" s="57" customFormat="1" ht="140" customHeight="1" spans="1:11">
      <c r="A29" s="72">
        <v>16</v>
      </c>
      <c r="B29" s="73" t="s">
        <v>306</v>
      </c>
      <c r="C29" s="74">
        <f>'77个辖区市重点项目'!I74</f>
        <v>30017</v>
      </c>
      <c r="D29" s="73" t="s">
        <v>565</v>
      </c>
      <c r="E29" s="74">
        <f>'77个辖区市重点项目'!M74</f>
        <v>2100</v>
      </c>
      <c r="F29" s="74">
        <f>'77个辖区市重点项目'!R74</f>
        <v>0</v>
      </c>
      <c r="G29" s="73" t="str">
        <f>'77个辖区市重点项目'!AB74</f>
        <v>该项目于2月27日完成立项批复，正在开展工规对接、地勘报告审查、施工图审查、概算编制工作，地铁安评报告已完成；农转用及土地征收工作，目前组件材料剩余集体土地所有权证尚未完成，其余材料已报市局审查，并根据审查意见整改完成，正在走区政府出文流程。</v>
      </c>
      <c r="H29" s="74">
        <f>'77个辖区市重点项目'!V74</f>
        <v>0</v>
      </c>
      <c r="I29" s="89">
        <f t="shared" si="0"/>
        <v>0</v>
      </c>
      <c r="J29" s="89" t="s">
        <v>420</v>
      </c>
      <c r="K29" s="90" t="s">
        <v>511</v>
      </c>
    </row>
    <row r="30" s="57" customFormat="1" ht="87" customHeight="1" spans="1:11">
      <c r="A30" s="72">
        <v>17</v>
      </c>
      <c r="B30" s="73" t="s">
        <v>566</v>
      </c>
      <c r="C30" s="74">
        <f>'77个辖区市重点项目'!I64</f>
        <v>82500</v>
      </c>
      <c r="D30" s="73" t="s">
        <v>567</v>
      </c>
      <c r="E30" s="74">
        <f>'77个辖区市重点项目'!M64</f>
        <v>25000</v>
      </c>
      <c r="F30" s="74">
        <f>'77个辖区市重点项目'!R64</f>
        <v>1900</v>
      </c>
      <c r="G30" s="73" t="str">
        <f>'77个辖区市重点项目'!AB64</f>
        <v>主体结构施工至16F。</v>
      </c>
      <c r="H30" s="74">
        <f>'77个辖区市重点项目'!W64</f>
        <v>1900</v>
      </c>
      <c r="I30" s="89">
        <f t="shared" si="0"/>
        <v>0.076</v>
      </c>
      <c r="J30" s="89">
        <f t="shared" si="1"/>
        <v>1</v>
      </c>
      <c r="K30" s="90" t="s">
        <v>568</v>
      </c>
    </row>
    <row r="31" s="57" customFormat="1" ht="83" customHeight="1" spans="1:11">
      <c r="A31" s="72">
        <v>18</v>
      </c>
      <c r="B31" s="73" t="s">
        <v>281</v>
      </c>
      <c r="C31" s="74">
        <f>'77个辖区市重点项目'!I67</f>
        <v>150253</v>
      </c>
      <c r="D31" s="73" t="s">
        <v>569</v>
      </c>
      <c r="E31" s="74">
        <f>'77个辖区市重点项目'!M67</f>
        <v>23800</v>
      </c>
      <c r="F31" s="74">
        <f>'77个辖区市重点项目'!R67</f>
        <v>4000</v>
      </c>
      <c r="G31" s="73" t="str">
        <f>'77个辖区市重点项目'!AB67</f>
        <v>1、2、3、4-1、4-2区施工至一层板面，5区、6区地下室底板垫层。</v>
      </c>
      <c r="H31" s="74">
        <f>'77个辖区市重点项目'!V67</f>
        <v>4243</v>
      </c>
      <c r="I31" s="89">
        <f t="shared" si="0"/>
        <v>0.17827731092437</v>
      </c>
      <c r="J31" s="89">
        <f t="shared" si="1"/>
        <v>1.06075</v>
      </c>
      <c r="K31" s="90" t="s">
        <v>568</v>
      </c>
    </row>
    <row r="32" s="57" customFormat="1" ht="90" customHeight="1" spans="1:11">
      <c r="A32" s="72">
        <v>19</v>
      </c>
      <c r="B32" s="73" t="s">
        <v>296</v>
      </c>
      <c r="C32" s="74">
        <f>'77个辖区市重点项目'!I71</f>
        <v>76400</v>
      </c>
      <c r="D32" s="73" t="s">
        <v>570</v>
      </c>
      <c r="E32" s="74">
        <f>'77个辖区市重点项目'!M71</f>
        <v>20000</v>
      </c>
      <c r="F32" s="74">
        <f>'77个辖区市重点项目'!R71</f>
        <v>4600</v>
      </c>
      <c r="G32" s="73" t="str">
        <f>'77个辖区市重点项目'!AB71</f>
        <v>地下室施工，局部至正负零标高，局部施工至负二层，局部施工至负一层。</v>
      </c>
      <c r="H32" s="74">
        <f>'77个辖区市重点项目'!V71</f>
        <v>4600</v>
      </c>
      <c r="I32" s="89">
        <f t="shared" si="0"/>
        <v>0.23</v>
      </c>
      <c r="J32" s="89">
        <f t="shared" si="1"/>
        <v>1</v>
      </c>
      <c r="K32" s="90" t="s">
        <v>568</v>
      </c>
    </row>
    <row r="33" s="57" customFormat="1" ht="159" customHeight="1" spans="1:11">
      <c r="A33" s="72">
        <v>20</v>
      </c>
      <c r="B33" s="73" t="s">
        <v>571</v>
      </c>
      <c r="C33" s="74">
        <f>'77个辖区市重点项目'!I63</f>
        <v>90800</v>
      </c>
      <c r="D33" s="73" t="s">
        <v>572</v>
      </c>
      <c r="E33" s="74">
        <f>'77个辖区市重点项目'!M63</f>
        <v>19226</v>
      </c>
      <c r="F33" s="74">
        <f>'77个辖区市重点项目'!R63</f>
        <v>3714</v>
      </c>
      <c r="G33" s="73" t="str">
        <f>'77个辖区市重点项目'!AB63</f>
        <v>砌筑施工完成，幕墙安装75%，机电安装整体30%，装修完成20%。</v>
      </c>
      <c r="H33" s="74">
        <f>'77个辖区市重点项目'!V63</f>
        <v>3760</v>
      </c>
      <c r="I33" s="89">
        <f t="shared" si="0"/>
        <v>0.195568500988245</v>
      </c>
      <c r="J33" s="89">
        <f t="shared" si="1"/>
        <v>1.01238556812062</v>
      </c>
      <c r="K33" s="90" t="s">
        <v>568</v>
      </c>
    </row>
    <row r="34" s="57" customFormat="1" ht="147" customHeight="1" spans="1:11">
      <c r="A34" s="72">
        <v>21</v>
      </c>
      <c r="B34" s="73" t="s">
        <v>299</v>
      </c>
      <c r="C34" s="74">
        <f>'77个辖区市重点项目'!I72</f>
        <v>57000</v>
      </c>
      <c r="D34" s="73" t="s">
        <v>573</v>
      </c>
      <c r="E34" s="74">
        <f>'77个辖区市重点项目'!M72</f>
        <v>17630</v>
      </c>
      <c r="F34" s="74">
        <f>'77个辖区市重点项目'!R72</f>
        <v>12100</v>
      </c>
      <c r="G34" s="73" t="str">
        <f>'77个辖区市重点项目'!AB72</f>
        <v>开展施工图设计及工规报审。</v>
      </c>
      <c r="H34" s="74">
        <f>'77个辖区市重点项目'!V72</f>
        <v>12100</v>
      </c>
      <c r="I34" s="89">
        <f t="shared" si="0"/>
        <v>0.686330119115145</v>
      </c>
      <c r="J34" s="89">
        <f t="shared" si="1"/>
        <v>1</v>
      </c>
      <c r="K34" s="90" t="s">
        <v>568</v>
      </c>
    </row>
    <row r="35" s="57" customFormat="1" ht="92" customHeight="1" spans="1:11">
      <c r="A35" s="72">
        <v>22</v>
      </c>
      <c r="B35" s="73" t="s">
        <v>285</v>
      </c>
      <c r="C35" s="74">
        <f>'77个辖区市重点项目'!I68</f>
        <v>120300</v>
      </c>
      <c r="D35" s="73" t="s">
        <v>574</v>
      </c>
      <c r="E35" s="74">
        <f>'77个辖区市重点项目'!M68</f>
        <v>6000</v>
      </c>
      <c r="F35" s="74">
        <f>'77个辖区市重点项目'!R68</f>
        <v>260</v>
      </c>
      <c r="G35" s="79" t="str">
        <f>'77个辖区市重点项目'!AB68</f>
        <v>基坑支护及土石方工程施工。</v>
      </c>
      <c r="H35" s="74">
        <f>'77个辖区市重点项目'!V68</f>
        <v>260</v>
      </c>
      <c r="I35" s="89">
        <f t="shared" si="0"/>
        <v>0.0433333333333333</v>
      </c>
      <c r="J35" s="89">
        <f t="shared" si="1"/>
        <v>1</v>
      </c>
      <c r="K35" s="90" t="s">
        <v>568</v>
      </c>
    </row>
    <row r="36" s="57" customFormat="1" ht="102" customHeight="1" spans="1:11">
      <c r="A36" s="72">
        <v>23</v>
      </c>
      <c r="B36" s="73" t="s">
        <v>292</v>
      </c>
      <c r="C36" s="74">
        <f>'77个辖区市重点项目'!I70</f>
        <v>92900</v>
      </c>
      <c r="D36" s="73" t="s">
        <v>575</v>
      </c>
      <c r="E36" s="74">
        <f>'77个辖区市重点项目'!M70</f>
        <v>5000</v>
      </c>
      <c r="F36" s="74">
        <f>'77个辖区市重点项目'!R70</f>
        <v>1000</v>
      </c>
      <c r="G36" s="79" t="str">
        <f>'77个辖区市重点项目'!AB70</f>
        <v>基坑支护及土石方施工完成95%，地下室完成20%。</v>
      </c>
      <c r="H36" s="74">
        <f>'77个辖区市重点项目'!V70</f>
        <v>1869</v>
      </c>
      <c r="I36" s="89">
        <f t="shared" si="0"/>
        <v>0.3738</v>
      </c>
      <c r="J36" s="89">
        <f t="shared" si="1"/>
        <v>1.869</v>
      </c>
      <c r="K36" s="90" t="s">
        <v>568</v>
      </c>
    </row>
    <row r="37" s="57" customFormat="1" ht="73" customHeight="1" spans="1:11">
      <c r="A37" s="72">
        <v>24</v>
      </c>
      <c r="B37" s="73" t="s">
        <v>273</v>
      </c>
      <c r="C37" s="74">
        <f>'77个辖区市重点项目'!I65</f>
        <v>71957</v>
      </c>
      <c r="D37" s="73" t="s">
        <v>576</v>
      </c>
      <c r="E37" s="74">
        <f>'77个辖区市重点项目'!M65</f>
        <v>2000</v>
      </c>
      <c r="F37" s="74">
        <f>'77个辖区市重点项目'!R65</f>
        <v>380</v>
      </c>
      <c r="G37" s="79" t="str">
        <f>'77个辖区市重点项目'!AB65</f>
        <v>主体封顶，装修部分完成70%。</v>
      </c>
      <c r="H37" s="74">
        <f>'77个辖区市重点项目'!V65</f>
        <v>555</v>
      </c>
      <c r="I37" s="89">
        <f t="shared" si="0"/>
        <v>0.2775</v>
      </c>
      <c r="J37" s="89">
        <f t="shared" si="1"/>
        <v>1.46052631578947</v>
      </c>
      <c r="K37" s="90" t="s">
        <v>568</v>
      </c>
    </row>
    <row r="38" s="57" customFormat="1" ht="176" customHeight="1" spans="1:11">
      <c r="A38" s="72">
        <v>25</v>
      </c>
      <c r="B38" s="73" t="s">
        <v>302</v>
      </c>
      <c r="C38" s="74">
        <f>'77个辖区市重点项目'!I73</f>
        <v>231600</v>
      </c>
      <c r="D38" s="73" t="s">
        <v>577</v>
      </c>
      <c r="E38" s="74">
        <f>'77个辖区市重点项目'!M73</f>
        <v>164450</v>
      </c>
      <c r="F38" s="74">
        <f>'77个辖区市重点项目'!R73</f>
        <v>50450</v>
      </c>
      <c r="G38" s="79" t="str">
        <f>'77个辖区市重点项目'!AB73</f>
        <v>1.金谷路（环岛干道至五通西路段）工程：污水工程已完成，雨水工程已完成；路基土石方完成96%、缆线沟完成70%；顶管工作井结构完成100%；缆线沟完成40%；路基土石方已全部完成，环岛干道顶管工作沉井正在施工。
2.金谷路（田头西二路-环岛东路）市政道路工程：3月26日市评审中心概算四方核对。
3.泥金路（五通路-环岛东路）市政道路工程：正在报指挥部研究概算。</v>
      </c>
      <c r="H38" s="74">
        <f>'77个辖区市重点项目'!V73</f>
        <v>50922</v>
      </c>
      <c r="I38" s="89">
        <f t="shared" si="0"/>
        <v>0.30965034965035</v>
      </c>
      <c r="J38" s="89">
        <f t="shared" si="1"/>
        <v>1.00935579781962</v>
      </c>
      <c r="K38" s="90" t="s">
        <v>568</v>
      </c>
    </row>
    <row r="39" s="57" customFormat="1" ht="36" customHeight="1" spans="1:11">
      <c r="A39" s="67" t="s">
        <v>578</v>
      </c>
      <c r="B39" s="70"/>
      <c r="C39" s="69">
        <f>SUM(C40:C44)</f>
        <v>1478402</v>
      </c>
      <c r="D39" s="71"/>
      <c r="E39" s="69">
        <f t="shared" ref="C39:F39" si="4">SUM(E40:E42)</f>
        <v>74000</v>
      </c>
      <c r="F39" s="69">
        <f t="shared" si="4"/>
        <v>9000</v>
      </c>
      <c r="G39" s="71"/>
      <c r="H39" s="69">
        <f>SUM(H40:H42)</f>
        <v>12843</v>
      </c>
      <c r="I39" s="86">
        <f t="shared" si="0"/>
        <v>0.173554054054054</v>
      </c>
      <c r="J39" s="86">
        <f t="shared" si="1"/>
        <v>1.427</v>
      </c>
      <c r="K39" s="87"/>
    </row>
    <row r="40" s="57" customFormat="1" ht="91" customHeight="1" spans="1:11">
      <c r="A40" s="72">
        <v>26</v>
      </c>
      <c r="B40" s="73" t="s">
        <v>579</v>
      </c>
      <c r="C40" s="74">
        <f>'77个辖区市重点项目'!I50</f>
        <v>1300000</v>
      </c>
      <c r="D40" s="73" t="s">
        <v>580</v>
      </c>
      <c r="E40" s="74">
        <f>'77个辖区市重点项目'!M50</f>
        <v>50000</v>
      </c>
      <c r="F40" s="74">
        <f>'77个辖区市重点项目'!R50</f>
        <v>3500</v>
      </c>
      <c r="G40" s="73" t="str">
        <f>'77个辖区市重点项目'!AB50</f>
        <v>5号地块商业主体北区6F，南区5F。目前停工缓建，费用为财务费用。</v>
      </c>
      <c r="H40" s="74">
        <f>'77个辖区市重点项目'!V50</f>
        <v>3500</v>
      </c>
      <c r="I40" s="89">
        <f t="shared" si="0"/>
        <v>0.07</v>
      </c>
      <c r="J40" s="89">
        <f t="shared" si="1"/>
        <v>1</v>
      </c>
      <c r="K40" s="90" t="s">
        <v>393</v>
      </c>
    </row>
    <row r="41" s="57" customFormat="1" ht="121" customHeight="1" spans="1:11">
      <c r="A41" s="72">
        <v>27</v>
      </c>
      <c r="B41" s="73" t="s">
        <v>212</v>
      </c>
      <c r="C41" s="74">
        <f>'77个辖区市重点项目'!I52</f>
        <v>110100</v>
      </c>
      <c r="D41" s="79" t="s">
        <v>581</v>
      </c>
      <c r="E41" s="74">
        <f>'77个辖区市重点项目'!M52</f>
        <v>12000</v>
      </c>
      <c r="F41" s="74">
        <f>'77个辖区市重点项目'!R52</f>
        <v>3000</v>
      </c>
      <c r="G41" s="79" t="str">
        <f>'77个辖区市重点项目'!AB52</f>
        <v>“屿见时光”项目沉浸景区正进行工程收尾及验收准备工作。</v>
      </c>
      <c r="H41" s="74">
        <f>'77个辖区市重点项目'!V52</f>
        <v>4327</v>
      </c>
      <c r="I41" s="89">
        <f t="shared" si="0"/>
        <v>0.360583333333333</v>
      </c>
      <c r="J41" s="89">
        <f t="shared" si="1"/>
        <v>1.44233333333333</v>
      </c>
      <c r="K41" s="90" t="s">
        <v>582</v>
      </c>
    </row>
    <row r="42" s="57" customFormat="1" ht="94" customHeight="1" spans="1:11">
      <c r="A42" s="72">
        <v>28</v>
      </c>
      <c r="B42" s="73" t="s">
        <v>208</v>
      </c>
      <c r="C42" s="74">
        <f>'77个辖区市重点项目'!I51</f>
        <v>62375</v>
      </c>
      <c r="D42" s="79" t="s">
        <v>583</v>
      </c>
      <c r="E42" s="74">
        <f>'77个辖区市重点项目'!M51</f>
        <v>12000</v>
      </c>
      <c r="F42" s="74">
        <f>'77个辖区市重点项目'!R51</f>
        <v>2500</v>
      </c>
      <c r="G42" s="79" t="str">
        <f>'77个辖区市重点项目'!AB51</f>
        <v>1.市政部分：基坑支护完成60%；主体结构完成45%。
2.下穿铁路部分：基坑支护完成80%；铁路加固完成50%；主体结构完成50%。</v>
      </c>
      <c r="H42" s="74">
        <f>'77个辖区市重点项目'!V51</f>
        <v>5016</v>
      </c>
      <c r="I42" s="89">
        <f t="shared" si="0"/>
        <v>0.418</v>
      </c>
      <c r="J42" s="89">
        <f t="shared" si="1"/>
        <v>2.0064</v>
      </c>
      <c r="K42" s="90" t="s">
        <v>387</v>
      </c>
    </row>
    <row r="43" s="57" customFormat="1" ht="98" customHeight="1" spans="1:11">
      <c r="A43" s="72">
        <v>29</v>
      </c>
      <c r="B43" s="73" t="s">
        <v>220</v>
      </c>
      <c r="C43" s="74">
        <f>'77个辖区市重点项目'!I54</f>
        <v>4052</v>
      </c>
      <c r="D43" s="79" t="s">
        <v>584</v>
      </c>
      <c r="E43" s="74">
        <f>'77个辖区市重点项目'!M54</f>
        <v>1350</v>
      </c>
      <c r="F43" s="74">
        <f>'77个辖区市重点项目'!R54</f>
        <v>250</v>
      </c>
      <c r="G43" s="79" t="str">
        <f>'77个辖区市重点项目'!AB54</f>
        <v>1.钢箱梁底板加工制作完成约120吨。占总工程量31%；
2.PB10-1号桩基砼浇筑完成，C35水下砼53立方米；
3.PB10-3号桩基钻孔施工完成30米。</v>
      </c>
      <c r="H43" s="74">
        <f>'77个辖区市重点项目'!V54</f>
        <v>365</v>
      </c>
      <c r="I43" s="89">
        <f t="shared" si="0"/>
        <v>0.27037037037037</v>
      </c>
      <c r="J43" s="89">
        <f t="shared" si="1"/>
        <v>1.46</v>
      </c>
      <c r="K43" s="90" t="s">
        <v>387</v>
      </c>
    </row>
    <row r="44" s="57" customFormat="1" ht="109" customHeight="1" spans="1:11">
      <c r="A44" s="72">
        <v>30</v>
      </c>
      <c r="B44" s="73" t="s">
        <v>216</v>
      </c>
      <c r="C44" s="74">
        <f>'77个辖区市重点项目'!I53</f>
        <v>1875</v>
      </c>
      <c r="D44" s="79" t="s">
        <v>585</v>
      </c>
      <c r="E44" s="74">
        <f>'77个辖区市重点项目'!M53</f>
        <v>1370</v>
      </c>
      <c r="F44" s="74">
        <f>'77个辖区市重点项目'!R53</f>
        <v>170</v>
      </c>
      <c r="G44" s="79" t="str">
        <f>'77个辖区市重点项目'!AB53</f>
        <v>桩基施工完成58%；成品化粪池安装完成；胶囊电梯位置雨水管迁改完成；燃气管道迁改完成。</v>
      </c>
      <c r="H44" s="74">
        <f>'77个辖区市重点项目'!V53</f>
        <v>174</v>
      </c>
      <c r="I44" s="89">
        <f t="shared" si="0"/>
        <v>0.127007299270073</v>
      </c>
      <c r="J44" s="89">
        <f t="shared" si="1"/>
        <v>1.02352941176471</v>
      </c>
      <c r="K44" s="90" t="s">
        <v>403</v>
      </c>
    </row>
    <row r="45" s="57" customFormat="1" ht="36" customHeight="1" spans="1:11">
      <c r="A45" s="67" t="s">
        <v>586</v>
      </c>
      <c r="B45" s="70"/>
      <c r="C45" s="69">
        <f>SUM(C46:C48)</f>
        <v>5113428</v>
      </c>
      <c r="D45" s="71"/>
      <c r="E45" s="69">
        <f t="shared" ref="C45:F45" si="5">SUM(E46:E47)</f>
        <v>140000</v>
      </c>
      <c r="F45" s="69">
        <f t="shared" si="5"/>
        <v>26757</v>
      </c>
      <c r="G45" s="71"/>
      <c r="H45" s="69">
        <f>SUM(H46:H47)</f>
        <v>49933</v>
      </c>
      <c r="I45" s="86">
        <f t="shared" si="0"/>
        <v>0.356664285714286</v>
      </c>
      <c r="J45" s="86">
        <f t="shared" si="1"/>
        <v>1.86616586313862</v>
      </c>
      <c r="K45" s="87"/>
    </row>
    <row r="46" s="57" customFormat="1" ht="78" customHeight="1" spans="1:11">
      <c r="A46" s="72">
        <v>31</v>
      </c>
      <c r="B46" s="73" t="s">
        <v>587</v>
      </c>
      <c r="C46" s="74">
        <f>'77个辖区市重点项目'!I60</f>
        <v>3222367</v>
      </c>
      <c r="D46" s="73" t="s">
        <v>588</v>
      </c>
      <c r="E46" s="74">
        <f>'77个辖区市重点项目'!M60</f>
        <v>100000</v>
      </c>
      <c r="F46" s="74">
        <f>'77个辖区市重点项目'!R60</f>
        <v>17757</v>
      </c>
      <c r="G46" s="73" t="str">
        <f>'77个辖区市重点项目'!AB60</f>
        <v>蔡厝至翔安机场：共计6个车站，车站开展机电安装及装修施工，开累完成50.5%。</v>
      </c>
      <c r="H46" s="74">
        <f>'77个辖区市重点项目'!V60</f>
        <v>22133</v>
      </c>
      <c r="I46" s="89">
        <f t="shared" si="0"/>
        <v>0.22133</v>
      </c>
      <c r="J46" s="89">
        <f t="shared" si="1"/>
        <v>1.24643802444107</v>
      </c>
      <c r="K46" s="90" t="s">
        <v>589</v>
      </c>
    </row>
    <row r="47" s="57" customFormat="1" ht="69" customHeight="1" spans="1:11">
      <c r="A47" s="72">
        <v>32</v>
      </c>
      <c r="B47" s="73" t="s">
        <v>243</v>
      </c>
      <c r="C47" s="74">
        <f>'77个辖区市重点项目'!I59</f>
        <v>287800</v>
      </c>
      <c r="D47" s="73" t="s">
        <v>590</v>
      </c>
      <c r="E47" s="74">
        <f>'77个辖区市重点项目'!M59</f>
        <v>40000</v>
      </c>
      <c r="F47" s="74">
        <f>'77个辖区市重点项目'!R59</f>
        <v>9000</v>
      </c>
      <c r="G47" s="73" t="str">
        <f>'77个辖区市重点项目'!AB59</f>
        <v>形象进度商业、办公、公寓主体结构封顶。幕墙完成80%，机电完成80%，精装完成50%，景观完成20%。</v>
      </c>
      <c r="H47" s="74">
        <f>'77个辖区市重点项目'!V59</f>
        <v>27800</v>
      </c>
      <c r="I47" s="89">
        <f t="shared" si="0"/>
        <v>0.695</v>
      </c>
      <c r="J47" s="89">
        <f t="shared" si="1"/>
        <v>3.08888888888889</v>
      </c>
      <c r="K47" s="90" t="s">
        <v>589</v>
      </c>
    </row>
    <row r="48" s="57" customFormat="1" ht="65" customHeight="1" spans="1:11">
      <c r="A48" s="72">
        <v>33</v>
      </c>
      <c r="B48" s="73" t="s">
        <v>254</v>
      </c>
      <c r="C48" s="74">
        <f>'77个辖区市重点项目'!I61</f>
        <v>1603261</v>
      </c>
      <c r="D48" s="73" t="s">
        <v>591</v>
      </c>
      <c r="E48" s="74">
        <f>'77个辖区市重点项目'!M61</f>
        <v>40000</v>
      </c>
      <c r="F48" s="74">
        <f>'77个辖区市重点项目'!R61</f>
        <v>0</v>
      </c>
      <c r="G48" s="73" t="str">
        <f>'77个辖区市重点项目'!AB61</f>
        <v>开展前置专题研究，开展招标图设计相关工作。</v>
      </c>
      <c r="H48" s="74">
        <f>'77个辖区市重点项目'!V61</f>
        <v>0</v>
      </c>
      <c r="I48" s="89">
        <f t="shared" si="0"/>
        <v>0</v>
      </c>
      <c r="J48" s="89" t="s">
        <v>420</v>
      </c>
      <c r="K48" s="90" t="s">
        <v>589</v>
      </c>
    </row>
    <row r="49" s="57" customFormat="1" ht="33" customHeight="1" spans="1:11">
      <c r="A49" s="67" t="s">
        <v>592</v>
      </c>
      <c r="B49" s="70"/>
      <c r="C49" s="69">
        <f>C50+C51+C52</f>
        <v>103310</v>
      </c>
      <c r="D49" s="71"/>
      <c r="E49" s="69">
        <f t="shared" ref="C49:F49" si="6">E50+E51+E52</f>
        <v>36325</v>
      </c>
      <c r="F49" s="69">
        <f t="shared" si="6"/>
        <v>3030</v>
      </c>
      <c r="G49" s="71"/>
      <c r="H49" s="69">
        <f>H50+H51+H52</f>
        <v>3030</v>
      </c>
      <c r="I49" s="86">
        <f t="shared" si="0"/>
        <v>0.0834136269786648</v>
      </c>
      <c r="J49" s="86">
        <f t="shared" si="1"/>
        <v>1</v>
      </c>
      <c r="K49" s="87"/>
    </row>
    <row r="50" s="57" customFormat="1" ht="87" customHeight="1" spans="1:11">
      <c r="A50" s="72">
        <v>34</v>
      </c>
      <c r="B50" s="73" t="s">
        <v>336</v>
      </c>
      <c r="C50" s="74">
        <f>'77个辖区市重点项目'!I82</f>
        <v>34185</v>
      </c>
      <c r="D50" s="79" t="s">
        <v>593</v>
      </c>
      <c r="E50" s="74">
        <f>'77个辖区市重点项目'!M82</f>
        <v>13700</v>
      </c>
      <c r="F50" s="74">
        <f>'77个辖区市重点项目'!R82</f>
        <v>1550</v>
      </c>
      <c r="G50" s="79" t="str">
        <f>'77个辖区市重点项目'!AB82</f>
        <v>完成店里变配电楼结构吊装，林埭扩建一次设备完成进场，碑头增容完成设备调试。</v>
      </c>
      <c r="H50" s="74">
        <f>'77个辖区市重点项目'!V82</f>
        <v>1550</v>
      </c>
      <c r="I50" s="89">
        <f t="shared" si="0"/>
        <v>0.113138686131387</v>
      </c>
      <c r="J50" s="89">
        <f t="shared" si="1"/>
        <v>1</v>
      </c>
      <c r="K50" s="90" t="s">
        <v>383</v>
      </c>
    </row>
    <row r="51" s="57" customFormat="1" ht="68" customHeight="1" spans="1:11">
      <c r="A51" s="72">
        <v>35</v>
      </c>
      <c r="B51" s="73" t="s">
        <v>341</v>
      </c>
      <c r="C51" s="74">
        <f>'77个辖区市重点项目'!I83</f>
        <v>47500</v>
      </c>
      <c r="D51" s="79" t="s">
        <v>594</v>
      </c>
      <c r="E51" s="74">
        <f>'77个辖区市重点项目'!M83</f>
        <v>1000</v>
      </c>
      <c r="F51" s="74">
        <f>'77个辖区市重点项目'!R83</f>
        <v>190</v>
      </c>
      <c r="G51" s="79" t="str">
        <f>'77个辖区市重点项目'!AB83</f>
        <v>林埭土建完成配电楼装饰装修，交付电气安装。</v>
      </c>
      <c r="H51" s="74">
        <f>'77个辖区市重点项目'!V83</f>
        <v>190</v>
      </c>
      <c r="I51" s="89">
        <f t="shared" si="0"/>
        <v>0.19</v>
      </c>
      <c r="J51" s="89">
        <f t="shared" si="1"/>
        <v>1</v>
      </c>
      <c r="K51" s="90" t="s">
        <v>383</v>
      </c>
    </row>
    <row r="52" s="57" customFormat="1" ht="64" customHeight="1" spans="1:11">
      <c r="A52" s="72">
        <v>36</v>
      </c>
      <c r="B52" s="73" t="s">
        <v>344</v>
      </c>
      <c r="C52" s="74">
        <f>'77个辖区市重点项目'!I84</f>
        <v>21625</v>
      </c>
      <c r="D52" s="79" t="s">
        <v>595</v>
      </c>
      <c r="E52" s="74">
        <f>'77个辖区市重点项目'!M84</f>
        <v>21625</v>
      </c>
      <c r="F52" s="74">
        <f>'77个辖区市重点项目'!R84</f>
        <v>1290</v>
      </c>
      <c r="G52" s="73" t="str">
        <f>'77个辖区市重点项目'!AB84</f>
        <v>推进春季电网风险防治等项目现场实施工作。</v>
      </c>
      <c r="H52" s="74">
        <f>'77个辖区市重点项目'!V84</f>
        <v>1290</v>
      </c>
      <c r="I52" s="89">
        <f t="shared" si="0"/>
        <v>0.0596531791907514</v>
      </c>
      <c r="J52" s="89">
        <f t="shared" si="1"/>
        <v>1</v>
      </c>
      <c r="K52" s="90" t="s">
        <v>383</v>
      </c>
    </row>
    <row r="53" s="35" customFormat="1" ht="40" customHeight="1" spans="1:11">
      <c r="A53" s="81" t="s">
        <v>596</v>
      </c>
      <c r="B53" s="81"/>
      <c r="C53" s="82"/>
      <c r="D53" s="81"/>
      <c r="E53" s="82"/>
      <c r="F53" s="82"/>
      <c r="G53" s="81"/>
      <c r="H53" s="82"/>
      <c r="I53" s="93"/>
      <c r="J53" s="93"/>
      <c r="K53" s="81"/>
    </row>
  </sheetData>
  <mergeCells count="22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20:B20"/>
    <mergeCell ref="A26:B26"/>
    <mergeCell ref="A39:B39"/>
    <mergeCell ref="A45:B45"/>
    <mergeCell ref="A49:B49"/>
    <mergeCell ref="A53:K53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8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J3" sqref="J3"/>
    </sheetView>
  </sheetViews>
  <sheetFormatPr defaultColWidth="9" defaultRowHeight="14.25" outlineLevelCol="6"/>
  <cols>
    <col min="1" max="1" width="6" style="35" customWidth="1"/>
    <col min="2" max="2" width="26.25" style="36" customWidth="1"/>
    <col min="3" max="6" width="12.125" style="36" customWidth="1"/>
    <col min="7" max="238" width="12.5" style="36" customWidth="1"/>
    <col min="239" max="241" width="9" style="36"/>
    <col min="242" max="242" width="9" style="34"/>
    <col min="243" max="16384" width="9" style="36"/>
  </cols>
  <sheetData>
    <row r="1" s="32" customFormat="1" ht="29" customHeight="1" spans="1:6">
      <c r="A1" s="37" t="s">
        <v>597</v>
      </c>
      <c r="B1" s="37"/>
      <c r="C1" s="37"/>
      <c r="D1" s="37"/>
      <c r="E1" s="37"/>
      <c r="F1" s="37"/>
    </row>
    <row r="2" ht="52" customHeight="1" spans="1:6">
      <c r="A2" s="38" t="s">
        <v>598</v>
      </c>
      <c r="B2" s="38"/>
      <c r="C2" s="38"/>
      <c r="D2" s="38"/>
      <c r="E2" s="38"/>
      <c r="F2" s="38"/>
    </row>
    <row r="3" s="33" customFormat="1" ht="26" customHeight="1" spans="1:6">
      <c r="A3" s="39" t="s">
        <v>599</v>
      </c>
      <c r="B3" s="40"/>
      <c r="C3" s="40"/>
      <c r="D3" s="40"/>
      <c r="E3" s="40"/>
      <c r="F3" s="41"/>
    </row>
    <row r="4" s="34" customFormat="1" ht="42" customHeight="1" spans="1:6">
      <c r="A4" s="42" t="s">
        <v>1</v>
      </c>
      <c r="B4" s="43" t="s">
        <v>5</v>
      </c>
      <c r="C4" s="43" t="s">
        <v>600</v>
      </c>
      <c r="D4" s="43" t="s">
        <v>601</v>
      </c>
      <c r="E4" s="43" t="s">
        <v>602</v>
      </c>
      <c r="F4" s="44" t="s">
        <v>603</v>
      </c>
    </row>
    <row r="5" ht="26" customHeight="1" spans="1:6">
      <c r="A5" s="42" t="s">
        <v>604</v>
      </c>
      <c r="B5" s="43"/>
      <c r="C5" s="45">
        <f>SUM(C6:C17)</f>
        <v>67</v>
      </c>
      <c r="D5" s="45">
        <f>SUM(D6:D17)</f>
        <v>293930</v>
      </c>
      <c r="E5" s="45">
        <f>SUM(E6:E17)</f>
        <v>561065</v>
      </c>
      <c r="F5" s="46">
        <f>SUM(F6:F17)</f>
        <v>267135</v>
      </c>
    </row>
    <row r="6" ht="26" customHeight="1" spans="1:7">
      <c r="A6" s="47">
        <v>1</v>
      </c>
      <c r="B6" s="48" t="s">
        <v>407</v>
      </c>
      <c r="C6" s="49">
        <v>6</v>
      </c>
      <c r="D6" s="50">
        <f>附件3计算表!G59</f>
        <v>20030</v>
      </c>
      <c r="E6" s="50">
        <f>附件3计算表!H59</f>
        <v>165077</v>
      </c>
      <c r="F6" s="51">
        <f t="shared" ref="F6:F17" si="0">E6-D6</f>
        <v>145047</v>
      </c>
      <c r="G6" s="52"/>
    </row>
    <row r="7" ht="26" customHeight="1" spans="1:7">
      <c r="A7" s="47">
        <v>2</v>
      </c>
      <c r="B7" s="48" t="s">
        <v>387</v>
      </c>
      <c r="C7" s="49">
        <v>30</v>
      </c>
      <c r="D7" s="50">
        <f>附件3计算表!G14</f>
        <v>107984</v>
      </c>
      <c r="E7" s="50">
        <f>附件3计算表!H14</f>
        <v>163705</v>
      </c>
      <c r="F7" s="51">
        <f t="shared" si="0"/>
        <v>55721</v>
      </c>
      <c r="G7" s="52"/>
    </row>
    <row r="8" ht="26" customHeight="1" spans="1:7">
      <c r="A8" s="47">
        <v>3</v>
      </c>
      <c r="B8" s="48" t="s">
        <v>403</v>
      </c>
      <c r="C8" s="53">
        <v>3</v>
      </c>
      <c r="D8" s="50">
        <f>附件3计算表!G52</f>
        <v>7500</v>
      </c>
      <c r="E8" s="50">
        <f>附件3计算表!H52</f>
        <v>38688</v>
      </c>
      <c r="F8" s="51">
        <f t="shared" si="0"/>
        <v>31188</v>
      </c>
      <c r="G8" s="52"/>
    </row>
    <row r="9" ht="26" customHeight="1" spans="1:7">
      <c r="A9" s="47">
        <v>4</v>
      </c>
      <c r="B9" s="48" t="s">
        <v>411</v>
      </c>
      <c r="C9" s="54">
        <v>6</v>
      </c>
      <c r="D9" s="50">
        <f>附件3计算表!G65</f>
        <v>44530</v>
      </c>
      <c r="E9" s="50">
        <f>附件3计算表!H65</f>
        <v>57550</v>
      </c>
      <c r="F9" s="51">
        <f t="shared" si="0"/>
        <v>13020</v>
      </c>
      <c r="G9" s="52"/>
    </row>
    <row r="10" ht="26" customHeight="1" spans="1:6">
      <c r="A10" s="47">
        <v>5</v>
      </c>
      <c r="B10" s="55" t="s">
        <v>396</v>
      </c>
      <c r="C10" s="56">
        <v>3</v>
      </c>
      <c r="D10" s="56">
        <f>附件3计算表!G49</f>
        <v>2275</v>
      </c>
      <c r="E10" s="56">
        <f>附件3计算表!H49</f>
        <v>12725</v>
      </c>
      <c r="F10" s="51">
        <f t="shared" si="0"/>
        <v>10450</v>
      </c>
    </row>
    <row r="11" ht="26" customHeight="1" spans="1:7">
      <c r="A11" s="47">
        <v>6</v>
      </c>
      <c r="B11" s="48" t="s">
        <v>376</v>
      </c>
      <c r="C11" s="49">
        <v>2</v>
      </c>
      <c r="D11" s="56">
        <f>附件3计算表!G55</f>
        <v>21350</v>
      </c>
      <c r="E11" s="56">
        <f>附件3计算表!H55</f>
        <v>25300</v>
      </c>
      <c r="F11" s="51">
        <f t="shared" si="0"/>
        <v>3950</v>
      </c>
      <c r="G11" s="52"/>
    </row>
    <row r="12" ht="26" customHeight="1" spans="1:6">
      <c r="A12" s="47">
        <v>7</v>
      </c>
      <c r="B12" s="48" t="s">
        <v>433</v>
      </c>
      <c r="C12" s="53">
        <v>2</v>
      </c>
      <c r="D12" s="56">
        <f>附件3计算表!G57</f>
        <v>73500</v>
      </c>
      <c r="E12" s="56">
        <f>附件3计算表!H57</f>
        <v>76550</v>
      </c>
      <c r="F12" s="51">
        <f t="shared" si="0"/>
        <v>3050</v>
      </c>
    </row>
    <row r="13" ht="26" customHeight="1" spans="1:6">
      <c r="A13" s="47">
        <v>8</v>
      </c>
      <c r="B13" s="48" t="s">
        <v>383</v>
      </c>
      <c r="C13" s="53">
        <v>4</v>
      </c>
      <c r="D13" s="56">
        <f>附件3计算表!G10</f>
        <v>4296</v>
      </c>
      <c r="E13" s="56">
        <f>附件3计算表!H10</f>
        <v>6296</v>
      </c>
      <c r="F13" s="51">
        <f t="shared" si="0"/>
        <v>2000</v>
      </c>
    </row>
    <row r="14" ht="26" customHeight="1" spans="1:6">
      <c r="A14" s="47">
        <v>9</v>
      </c>
      <c r="B14" s="48" t="s">
        <v>511</v>
      </c>
      <c r="C14" s="49">
        <v>4</v>
      </c>
      <c r="D14" s="56">
        <f>附件3计算表!G6</f>
        <v>2815</v>
      </c>
      <c r="E14" s="56">
        <f>附件3计算表!H6</f>
        <v>4428</v>
      </c>
      <c r="F14" s="51">
        <f t="shared" si="0"/>
        <v>1613</v>
      </c>
    </row>
    <row r="15" ht="26" customHeight="1" spans="1:6">
      <c r="A15" s="47">
        <v>10</v>
      </c>
      <c r="B15" s="48" t="s">
        <v>372</v>
      </c>
      <c r="C15" s="53">
        <v>4</v>
      </c>
      <c r="D15" s="56">
        <f>附件3计算表!G46</f>
        <v>3550</v>
      </c>
      <c r="E15" s="56">
        <f>附件3计算表!H46</f>
        <v>4646</v>
      </c>
      <c r="F15" s="51">
        <f t="shared" si="0"/>
        <v>1096</v>
      </c>
    </row>
    <row r="16" ht="26" customHeight="1" spans="1:6">
      <c r="A16" s="47">
        <v>11</v>
      </c>
      <c r="B16" s="48" t="s">
        <v>393</v>
      </c>
      <c r="C16" s="53">
        <v>1</v>
      </c>
      <c r="D16" s="56">
        <f>附件3计算表!G44</f>
        <v>3500</v>
      </c>
      <c r="E16" s="56">
        <f>附件3计算表!H44</f>
        <v>3500</v>
      </c>
      <c r="F16" s="51">
        <f t="shared" si="0"/>
        <v>0</v>
      </c>
    </row>
    <row r="17" ht="26" customHeight="1" spans="1:6">
      <c r="A17" s="47">
        <v>12</v>
      </c>
      <c r="B17" s="55" t="s">
        <v>368</v>
      </c>
      <c r="C17" s="56">
        <v>2</v>
      </c>
      <c r="D17" s="56">
        <f>附件3计算表!G4</f>
        <v>2600</v>
      </c>
      <c r="E17" s="56">
        <f>附件3计算表!H4</f>
        <v>2600</v>
      </c>
      <c r="F17" s="51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7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D4" sqref="D4:E13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347</v>
      </c>
      <c r="B1" s="6"/>
      <c r="C1" s="6"/>
      <c r="D1" s="7"/>
      <c r="E1" s="7"/>
    </row>
    <row r="2" ht="45" customHeight="1" spans="1:5">
      <c r="A2" s="8" t="s">
        <v>605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606</v>
      </c>
      <c r="E3" s="9" t="s">
        <v>607</v>
      </c>
      <c r="F3" s="1" t="s">
        <v>608</v>
      </c>
      <c r="G3" s="1" t="s">
        <v>604</v>
      </c>
    </row>
    <row r="4" s="1" customFormat="1" ht="30" customHeight="1" spans="1:8">
      <c r="A4" s="21"/>
      <c r="B4" s="22"/>
      <c r="C4" s="23" t="s">
        <v>134</v>
      </c>
      <c r="D4" s="13">
        <f>通报附件1!G35</f>
        <v>11000</v>
      </c>
      <c r="E4" s="14">
        <f>通报附件1!I35</f>
        <v>149136</v>
      </c>
      <c r="F4" s="1">
        <f t="shared" ref="F4:F67" si="0">E4-D4</f>
        <v>138136</v>
      </c>
      <c r="G4" s="2"/>
      <c r="H4" s="2"/>
    </row>
    <row r="5" s="1" customFormat="1" ht="30" customHeight="1" spans="1:8">
      <c r="A5" s="24"/>
      <c r="B5" s="25"/>
      <c r="C5" s="23" t="s">
        <v>125</v>
      </c>
      <c r="D5" s="13">
        <f>通报附件1!G33</f>
        <v>3000</v>
      </c>
      <c r="E5" s="14">
        <f>通报附件1!I33</f>
        <v>34000</v>
      </c>
      <c r="F5" s="1">
        <f t="shared" si="0"/>
        <v>31000</v>
      </c>
      <c r="G5" s="2"/>
      <c r="H5" s="2"/>
    </row>
    <row r="6" ht="25" customHeight="1" spans="1:8">
      <c r="A6" s="26"/>
      <c r="B6" s="16"/>
      <c r="C6" s="23" t="s">
        <v>52</v>
      </c>
      <c r="D6" s="13">
        <f>通报附件1!G73</f>
        <v>19500</v>
      </c>
      <c r="E6" s="14">
        <f>通报附件1!I73</f>
        <v>47500</v>
      </c>
      <c r="F6" s="1">
        <f t="shared" si="0"/>
        <v>28000</v>
      </c>
      <c r="G6" s="27"/>
      <c r="H6" s="27"/>
    </row>
    <row r="7" ht="25" customHeight="1" spans="1:6">
      <c r="A7" s="26"/>
      <c r="B7" s="16"/>
      <c r="C7" s="23" t="s">
        <v>129</v>
      </c>
      <c r="D7" s="13">
        <f>通报附件1!G24</f>
        <v>33000</v>
      </c>
      <c r="E7" s="14">
        <f>通报附件1!I24</f>
        <v>46000</v>
      </c>
      <c r="F7" s="1">
        <f t="shared" si="0"/>
        <v>13000</v>
      </c>
    </row>
    <row r="8" ht="25" customHeight="1" spans="1:6">
      <c r="A8" s="26"/>
      <c r="B8" s="16"/>
      <c r="C8" s="23" t="s">
        <v>151</v>
      </c>
      <c r="D8" s="13">
        <f>通报附件1!G19</f>
        <v>1900</v>
      </c>
      <c r="E8" s="14">
        <f>通报附件1!I19</f>
        <v>12000</v>
      </c>
      <c r="F8" s="1">
        <f t="shared" si="0"/>
        <v>10100</v>
      </c>
    </row>
    <row r="9" ht="25" customHeight="1" spans="1:8">
      <c r="A9" s="26">
        <v>4</v>
      </c>
      <c r="B9" s="16" t="s">
        <v>609</v>
      </c>
      <c r="C9" s="23" t="s">
        <v>57</v>
      </c>
      <c r="D9" s="13">
        <f>通报附件1!G60</f>
        <v>4000</v>
      </c>
      <c r="E9" s="14">
        <f>通报附件1!I60</f>
        <v>11000</v>
      </c>
      <c r="F9" s="1">
        <f t="shared" si="0"/>
        <v>7000</v>
      </c>
      <c r="G9" s="28">
        <f>SUM(D9:D38)</f>
        <v>117422</v>
      </c>
      <c r="H9" s="28">
        <f>SUM(E9:E38)</f>
        <v>164321</v>
      </c>
    </row>
    <row r="10" ht="25" customHeight="1" spans="1:8">
      <c r="A10" s="26"/>
      <c r="B10" s="16"/>
      <c r="C10" s="23" t="s">
        <v>610</v>
      </c>
      <c r="D10" s="13">
        <f>通报附件1!G63</f>
        <v>15150</v>
      </c>
      <c r="E10" s="14">
        <f>通报附件1!I63</f>
        <v>20850</v>
      </c>
      <c r="F10" s="1">
        <f t="shared" si="0"/>
        <v>5700</v>
      </c>
      <c r="G10" s="27"/>
      <c r="H10" s="27"/>
    </row>
    <row r="11" ht="25" customHeight="1" spans="1:6">
      <c r="A11" s="26"/>
      <c r="B11" s="16"/>
      <c r="C11" s="23" t="s">
        <v>73</v>
      </c>
      <c r="D11" s="13">
        <f>通报附件1!G62</f>
        <v>9900</v>
      </c>
      <c r="E11" s="14">
        <f>通报附件1!I62</f>
        <v>14700</v>
      </c>
      <c r="F11" s="1">
        <f t="shared" si="0"/>
        <v>4800</v>
      </c>
    </row>
    <row r="12" ht="25" customHeight="1" spans="1:6">
      <c r="A12" s="26"/>
      <c r="B12" s="16"/>
      <c r="C12" s="23" t="s">
        <v>159</v>
      </c>
      <c r="D12" s="13">
        <f>通报附件1!G23</f>
        <v>4500</v>
      </c>
      <c r="E12" s="14">
        <f>通报附件1!I23</f>
        <v>8900</v>
      </c>
      <c r="F12" s="1">
        <f t="shared" si="0"/>
        <v>4400</v>
      </c>
    </row>
    <row r="13" ht="25" customHeight="1" spans="1:6">
      <c r="A13" s="26"/>
      <c r="B13" s="16"/>
      <c r="C13" s="23" t="s">
        <v>121</v>
      </c>
      <c r="D13" s="13">
        <f>通报附件1!G15</f>
        <v>45000</v>
      </c>
      <c r="E13" s="14">
        <f>通报附件1!I15</f>
        <v>49100</v>
      </c>
      <c r="F13" s="1">
        <f t="shared" si="0"/>
        <v>4100</v>
      </c>
    </row>
    <row r="14" ht="25" customHeight="1" spans="1:8">
      <c r="A14" s="21"/>
      <c r="B14" s="22"/>
      <c r="C14" s="16" t="s">
        <v>144</v>
      </c>
      <c r="D14" s="13">
        <f>通报附件1!G16</f>
        <v>5000</v>
      </c>
      <c r="E14" s="14">
        <f>通报附件1!I16</f>
        <v>9000</v>
      </c>
      <c r="F14" s="1">
        <f t="shared" si="0"/>
        <v>4000</v>
      </c>
      <c r="G14" s="27"/>
      <c r="H14" s="27"/>
    </row>
    <row r="15" ht="25" customHeight="1" spans="1:6">
      <c r="A15" s="29"/>
      <c r="B15" s="30"/>
      <c r="C15" s="16" t="s">
        <v>163</v>
      </c>
      <c r="D15" s="13">
        <f>通报附件1!G12</f>
        <v>5350</v>
      </c>
      <c r="E15" s="14">
        <f>通报附件1!I12</f>
        <v>9300</v>
      </c>
      <c r="F15" s="1">
        <f t="shared" si="0"/>
        <v>3950</v>
      </c>
    </row>
    <row r="16" ht="25" customHeight="1" spans="1:8">
      <c r="A16" s="29">
        <v>10</v>
      </c>
      <c r="B16" s="30" t="s">
        <v>611</v>
      </c>
      <c r="C16" s="16" t="s">
        <v>174</v>
      </c>
      <c r="D16" s="13">
        <f>通报附件1!G34</f>
        <v>0</v>
      </c>
      <c r="E16" s="14">
        <f>通报附件1!I34</f>
        <v>3050</v>
      </c>
      <c r="F16" s="1">
        <f t="shared" si="0"/>
        <v>3050</v>
      </c>
      <c r="G16" s="28">
        <f>D16+D17</f>
        <v>2760</v>
      </c>
      <c r="H16" s="28">
        <f>E16+E17</f>
        <v>8314</v>
      </c>
    </row>
    <row r="17" ht="25" customHeight="1" spans="1:8">
      <c r="A17" s="29">
        <v>11</v>
      </c>
      <c r="B17" s="30" t="s">
        <v>612</v>
      </c>
      <c r="C17" s="16" t="s">
        <v>170</v>
      </c>
      <c r="D17" s="13">
        <f>通报附件1!G22</f>
        <v>2760</v>
      </c>
      <c r="E17" s="14">
        <f>通报附件1!I22</f>
        <v>5264</v>
      </c>
      <c r="F17" s="1">
        <f t="shared" si="0"/>
        <v>2504</v>
      </c>
      <c r="G17" s="28">
        <f>SUM(D17:D22)</f>
        <v>10010</v>
      </c>
      <c r="H17" s="28">
        <f>SUM(E17:E22)</f>
        <v>17406</v>
      </c>
    </row>
    <row r="18" ht="25" customHeight="1" spans="1:6">
      <c r="A18" s="29"/>
      <c r="B18" s="30"/>
      <c r="C18" s="16" t="s">
        <v>519</v>
      </c>
      <c r="D18" s="13">
        <f>通报附件1!G79</f>
        <v>600</v>
      </c>
      <c r="E18" s="14">
        <f>通报附件1!I79</f>
        <v>1652</v>
      </c>
      <c r="F18" s="1">
        <f t="shared" si="0"/>
        <v>1052</v>
      </c>
    </row>
    <row r="19" ht="25" customHeight="1" spans="1:8">
      <c r="A19" s="29">
        <v>2</v>
      </c>
      <c r="B19" s="30" t="s">
        <v>613</v>
      </c>
      <c r="C19" s="16" t="s">
        <v>95</v>
      </c>
      <c r="D19" s="13">
        <f>通报附件1!G75</f>
        <v>1200</v>
      </c>
      <c r="E19" s="14">
        <f>通报附件1!I75</f>
        <v>2251</v>
      </c>
      <c r="F19" s="1">
        <f t="shared" si="0"/>
        <v>1051</v>
      </c>
      <c r="G19" s="28">
        <f>SUM(D19:D22)</f>
        <v>6650</v>
      </c>
      <c r="H19" s="28">
        <f>SUM(E19:E22)</f>
        <v>10490</v>
      </c>
    </row>
    <row r="20" ht="25" customHeight="1" spans="1:8">
      <c r="A20" s="29">
        <v>3</v>
      </c>
      <c r="B20" s="30" t="s">
        <v>614</v>
      </c>
      <c r="C20" s="16" t="s">
        <v>27</v>
      </c>
      <c r="D20" s="13">
        <f>通报附件1!G14</f>
        <v>3500</v>
      </c>
      <c r="E20" s="14">
        <f>通报附件1!I14</f>
        <v>4500</v>
      </c>
      <c r="F20" s="1">
        <f t="shared" si="0"/>
        <v>1000</v>
      </c>
      <c r="G20" s="28">
        <f>SUM(D20:D23)</f>
        <v>5450</v>
      </c>
      <c r="H20" s="28">
        <f>SUM(E20:E23)</f>
        <v>8839</v>
      </c>
    </row>
    <row r="21" ht="25" customHeight="1" spans="1:6">
      <c r="A21" s="29">
        <v>6</v>
      </c>
      <c r="B21" s="30" t="s">
        <v>615</v>
      </c>
      <c r="C21" s="16" t="s">
        <v>177</v>
      </c>
      <c r="D21" s="13">
        <f>通报附件1!G10</f>
        <v>1950</v>
      </c>
      <c r="E21" s="14">
        <f>通报附件1!I10</f>
        <v>2925</v>
      </c>
      <c r="F21" s="1">
        <f t="shared" si="0"/>
        <v>975</v>
      </c>
    </row>
    <row r="22" ht="25" customHeight="1" spans="1:6">
      <c r="A22" s="29"/>
      <c r="B22" s="30"/>
      <c r="C22" s="16" t="s">
        <v>140</v>
      </c>
      <c r="D22" s="13">
        <f>通报附件1!G31</f>
        <v>0</v>
      </c>
      <c r="E22" s="14">
        <f>通报附件1!I31</f>
        <v>814</v>
      </c>
      <c r="F22" s="1">
        <f t="shared" si="0"/>
        <v>814</v>
      </c>
    </row>
    <row r="23" ht="25" customHeight="1" spans="1:6">
      <c r="A23" s="29"/>
      <c r="B23" s="30"/>
      <c r="C23" s="16" t="s">
        <v>184</v>
      </c>
      <c r="D23" s="13">
        <f>通报附件1!G28</f>
        <v>0</v>
      </c>
      <c r="E23" s="14">
        <f>通报附件1!I28</f>
        <v>600</v>
      </c>
      <c r="F23" s="1">
        <f t="shared" si="0"/>
        <v>600</v>
      </c>
    </row>
    <row r="24" ht="25" customHeight="1" spans="1:6">
      <c r="A24" s="29"/>
      <c r="B24" s="30"/>
      <c r="C24" s="16" t="s">
        <v>99</v>
      </c>
      <c r="D24" s="13">
        <f>通报附件1!G76</f>
        <v>850</v>
      </c>
      <c r="E24" s="14">
        <f>通报附件1!I76</f>
        <v>1302</v>
      </c>
      <c r="F24" s="1">
        <f t="shared" si="0"/>
        <v>452</v>
      </c>
    </row>
    <row r="25" ht="25" customHeight="1" spans="1:6">
      <c r="A25" s="29"/>
      <c r="B25" s="30"/>
      <c r="C25" s="16" t="s">
        <v>155</v>
      </c>
      <c r="D25" s="13">
        <f>通报附件1!G29</f>
        <v>500</v>
      </c>
      <c r="E25" s="14">
        <f>通报附件1!I29</f>
        <v>900</v>
      </c>
      <c r="F25" s="1">
        <f t="shared" si="0"/>
        <v>400</v>
      </c>
    </row>
    <row r="26" ht="25" customHeight="1" spans="1:8">
      <c r="A26" s="29">
        <v>7</v>
      </c>
      <c r="B26" s="30" t="s">
        <v>616</v>
      </c>
      <c r="C26" s="16" t="s">
        <v>112</v>
      </c>
      <c r="D26" s="13">
        <f>通报附件1!G18</f>
        <v>250</v>
      </c>
      <c r="E26" s="14">
        <f>通报附件1!I18</f>
        <v>600</v>
      </c>
      <c r="F26" s="1">
        <f t="shared" si="0"/>
        <v>350</v>
      </c>
      <c r="G26" s="28">
        <f>SUM(D26:D28)</f>
        <v>2750</v>
      </c>
      <c r="H26" s="28">
        <f>SUM(E26:E28)</f>
        <v>3438</v>
      </c>
    </row>
    <row r="27" ht="25" customHeight="1" spans="1:8">
      <c r="A27" s="29">
        <v>8</v>
      </c>
      <c r="B27" s="30" t="s">
        <v>617</v>
      </c>
      <c r="C27" s="16" t="s">
        <v>68</v>
      </c>
      <c r="D27" s="13">
        <f>通报附件1!G59</f>
        <v>2500</v>
      </c>
      <c r="E27" s="14">
        <f>通报附件1!I59</f>
        <v>2688</v>
      </c>
      <c r="F27" s="1">
        <f t="shared" si="0"/>
        <v>188</v>
      </c>
      <c r="G27" s="28">
        <f>SUM(D27:D29)</f>
        <v>3265</v>
      </c>
      <c r="H27" s="28">
        <f>SUM(E27:E29)</f>
        <v>3713</v>
      </c>
    </row>
    <row r="28" ht="25" customHeight="1" spans="1:6">
      <c r="A28" s="29"/>
      <c r="B28" s="30"/>
      <c r="C28" s="16" t="s">
        <v>62</v>
      </c>
      <c r="D28" s="13">
        <f>通报附件1!G74</f>
        <v>0</v>
      </c>
      <c r="E28" s="14">
        <f>通报附件1!I74</f>
        <v>150</v>
      </c>
      <c r="F28" s="1">
        <f t="shared" si="0"/>
        <v>150</v>
      </c>
    </row>
    <row r="29" ht="25" customHeight="1" spans="1:6">
      <c r="A29" s="29"/>
      <c r="B29" s="30"/>
      <c r="C29" s="16" t="s">
        <v>516</v>
      </c>
      <c r="D29" s="13">
        <f>通报附件1!G78</f>
        <v>765</v>
      </c>
      <c r="E29" s="14">
        <f>通报附件1!I78</f>
        <v>875</v>
      </c>
      <c r="F29" s="1">
        <f t="shared" si="0"/>
        <v>110</v>
      </c>
    </row>
    <row r="30" ht="25" customHeight="1" spans="1:6">
      <c r="A30" s="29"/>
      <c r="B30" s="30"/>
      <c r="C30" s="16" t="s">
        <v>103</v>
      </c>
      <c r="D30" s="13">
        <f>通报附件1!G77</f>
        <v>600</v>
      </c>
      <c r="E30" s="14">
        <f>通报附件1!I77</f>
        <v>695</v>
      </c>
      <c r="F30" s="1">
        <f t="shared" si="0"/>
        <v>95</v>
      </c>
    </row>
    <row r="31" ht="25" customHeight="1" spans="1:6">
      <c r="A31" s="29"/>
      <c r="B31" s="30"/>
      <c r="C31" s="16" t="s">
        <v>91</v>
      </c>
      <c r="D31" s="13">
        <f>通报附件1!G64</f>
        <v>1301</v>
      </c>
      <c r="E31" s="14">
        <f>通报附件1!I64</f>
        <v>1385</v>
      </c>
      <c r="F31" s="1">
        <f t="shared" si="0"/>
        <v>84</v>
      </c>
    </row>
    <row r="32" ht="25" customHeight="1" spans="1:6">
      <c r="A32" s="29"/>
      <c r="B32" s="30"/>
      <c r="C32" s="16" t="s">
        <v>618</v>
      </c>
      <c r="D32" s="13">
        <f>通报附件1!G65</f>
        <v>900</v>
      </c>
      <c r="E32" s="14">
        <f>通报附件1!I65</f>
        <v>926</v>
      </c>
      <c r="F32" s="1">
        <f t="shared" si="0"/>
        <v>26</v>
      </c>
    </row>
    <row r="33" ht="25" customHeight="1" spans="1:6">
      <c r="A33" s="29"/>
      <c r="B33" s="30"/>
      <c r="C33" s="16" t="s">
        <v>465</v>
      </c>
      <c r="D33" s="13">
        <f>通报附件1!G49</f>
        <v>0</v>
      </c>
      <c r="E33" s="14">
        <f>通报附件1!I49</f>
        <v>20</v>
      </c>
      <c r="F33" s="1">
        <f t="shared" si="0"/>
        <v>20</v>
      </c>
    </row>
    <row r="34" ht="25" customHeight="1" spans="1:6">
      <c r="A34" s="29"/>
      <c r="B34" s="30"/>
      <c r="C34" s="16" t="s">
        <v>439</v>
      </c>
      <c r="D34" s="13">
        <f>通报附件1!G37</f>
        <v>6830</v>
      </c>
      <c r="E34" s="14">
        <f>通报附件1!I37</f>
        <v>6850</v>
      </c>
      <c r="F34" s="1">
        <f t="shared" si="0"/>
        <v>20</v>
      </c>
    </row>
    <row r="35" ht="25" customHeight="1" spans="1:6">
      <c r="A35" s="29"/>
      <c r="B35" s="30"/>
      <c r="C35" s="16" t="s">
        <v>500</v>
      </c>
      <c r="D35" s="13">
        <f>通报附件1!G70</f>
        <v>200</v>
      </c>
      <c r="E35" s="14">
        <f>通报附件1!I70</f>
        <v>207</v>
      </c>
      <c r="F35" s="1">
        <f t="shared" si="0"/>
        <v>7</v>
      </c>
    </row>
    <row r="36" ht="25" customHeight="1" spans="1:6">
      <c r="A36" s="29"/>
      <c r="B36" s="30"/>
      <c r="C36" s="16" t="s">
        <v>522</v>
      </c>
      <c r="D36" s="13">
        <f>通报附件1!G80</f>
        <v>1216</v>
      </c>
      <c r="E36" s="14">
        <f>通报附件1!I80</f>
        <v>1217</v>
      </c>
      <c r="F36" s="1">
        <f t="shared" si="0"/>
        <v>1</v>
      </c>
    </row>
    <row r="37" ht="25" customHeight="1" spans="1:8">
      <c r="A37" s="29">
        <v>1</v>
      </c>
      <c r="B37" s="29" t="s">
        <v>619</v>
      </c>
      <c r="C37" s="12" t="s">
        <v>37</v>
      </c>
      <c r="D37" s="13">
        <f>通报附件1!G27</f>
        <v>1100</v>
      </c>
      <c r="E37" s="14">
        <f>通报附件1!I27</f>
        <v>1100</v>
      </c>
      <c r="F37" s="1">
        <f t="shared" si="0"/>
        <v>0</v>
      </c>
      <c r="G37" s="31">
        <f>D37+D38</f>
        <v>2600</v>
      </c>
      <c r="H37" s="31">
        <f>E37+E38</f>
        <v>2600</v>
      </c>
    </row>
    <row r="38" ht="25" customHeight="1" spans="1:8">
      <c r="A38" s="29"/>
      <c r="B38" s="29"/>
      <c r="C38" s="12" t="s">
        <v>190</v>
      </c>
      <c r="D38" s="13">
        <f>通报附件1!G9</f>
        <v>1500</v>
      </c>
      <c r="E38" s="14">
        <f>通报附件1!I9</f>
        <v>1500</v>
      </c>
      <c r="F38" s="1">
        <f t="shared" si="0"/>
        <v>0</v>
      </c>
      <c r="G38" s="31"/>
      <c r="H38" s="31"/>
    </row>
    <row r="39" ht="25" customHeight="1" spans="1:6">
      <c r="A39" s="29"/>
      <c r="B39" s="30"/>
      <c r="C39" s="16" t="s">
        <v>530</v>
      </c>
      <c r="D39" s="13">
        <f>通报附件1!G84</f>
        <v>0</v>
      </c>
      <c r="E39" s="14">
        <f>通报附件1!I84</f>
        <v>0</v>
      </c>
      <c r="F39" s="1">
        <f t="shared" si="0"/>
        <v>0</v>
      </c>
    </row>
    <row r="40" ht="25" customHeight="1" spans="1:6">
      <c r="A40" s="29"/>
      <c r="B40" s="30"/>
      <c r="C40" s="16" t="s">
        <v>412</v>
      </c>
      <c r="D40" s="13">
        <f>通报附件1!G25</f>
        <v>296</v>
      </c>
      <c r="E40" s="14">
        <f>通报附件1!I25</f>
        <v>296</v>
      </c>
      <c r="F40" s="1">
        <f t="shared" si="0"/>
        <v>0</v>
      </c>
    </row>
    <row r="41" ht="25" customHeight="1" spans="1:6">
      <c r="A41" s="29"/>
      <c r="B41" s="30"/>
      <c r="C41" s="16" t="s">
        <v>47</v>
      </c>
      <c r="D41" s="13">
        <f>通报附件1!G61</f>
        <v>4500</v>
      </c>
      <c r="E41" s="14">
        <f>通报附件1!I61</f>
        <v>4500</v>
      </c>
      <c r="F41" s="1">
        <f t="shared" si="0"/>
        <v>0</v>
      </c>
    </row>
    <row r="42" ht="25" customHeight="1" spans="1:6">
      <c r="A42" s="29"/>
      <c r="B42" s="30"/>
      <c r="C42" s="16" t="s">
        <v>192</v>
      </c>
      <c r="D42" s="13">
        <f>通报附件1!G82</f>
        <v>0</v>
      </c>
      <c r="E42" s="14">
        <f>通报附件1!I82</f>
        <v>0</v>
      </c>
      <c r="F42" s="1">
        <f t="shared" si="0"/>
        <v>0</v>
      </c>
    </row>
    <row r="43" ht="25" customHeight="1" spans="1:6">
      <c r="A43" s="24"/>
      <c r="B43" s="30"/>
      <c r="C43" s="16" t="s">
        <v>620</v>
      </c>
      <c r="D43" s="13">
        <f>通报附件1!G83</f>
        <v>0</v>
      </c>
      <c r="E43" s="14">
        <f>通报附件1!I83</f>
        <v>0</v>
      </c>
      <c r="F43" s="1">
        <f t="shared" si="0"/>
        <v>0</v>
      </c>
    </row>
    <row r="44" ht="25" customHeight="1" spans="1:8">
      <c r="A44" s="26"/>
      <c r="B44" s="16"/>
      <c r="C44" s="16" t="s">
        <v>181</v>
      </c>
      <c r="D44" s="13">
        <f>通报附件1!G32</f>
        <v>0</v>
      </c>
      <c r="E44" s="14">
        <f>通报附件1!I32</f>
        <v>0</v>
      </c>
      <c r="F44" s="1">
        <f t="shared" si="0"/>
        <v>0</v>
      </c>
      <c r="G44" s="27"/>
      <c r="H44" s="27"/>
    </row>
    <row r="45" ht="25" customHeight="1" spans="1:6">
      <c r="A45" s="26"/>
      <c r="B45" s="16"/>
      <c r="C45" s="16" t="s">
        <v>494</v>
      </c>
      <c r="D45" s="13">
        <f>通报附件1!G67</f>
        <v>618</v>
      </c>
      <c r="E45" s="14">
        <f>通报附件1!I67</f>
        <v>618</v>
      </c>
      <c r="F45" s="1">
        <f t="shared" si="0"/>
        <v>0</v>
      </c>
    </row>
    <row r="46" ht="25" customHeight="1" spans="1:8">
      <c r="A46" s="26"/>
      <c r="B46" s="16"/>
      <c r="C46" s="16" t="s">
        <v>449</v>
      </c>
      <c r="D46" s="13">
        <f>通报附件1!G42</f>
        <v>250</v>
      </c>
      <c r="E46" s="14">
        <f>通报附件1!I42</f>
        <v>250</v>
      </c>
      <c r="F46" s="1">
        <f t="shared" si="0"/>
        <v>0</v>
      </c>
      <c r="G46" s="27"/>
      <c r="H46" s="27"/>
    </row>
    <row r="47" ht="25" customHeight="1" spans="1:6">
      <c r="A47" s="26"/>
      <c r="B47" s="16"/>
      <c r="C47" s="16" t="s">
        <v>455</v>
      </c>
      <c r="D47" s="13">
        <f>通报附件1!G45</f>
        <v>0</v>
      </c>
      <c r="E47" s="14">
        <f>通报附件1!I45</f>
        <v>0</v>
      </c>
      <c r="F47" s="1">
        <f t="shared" si="0"/>
        <v>0</v>
      </c>
    </row>
    <row r="48" ht="25" customHeight="1" spans="1:6">
      <c r="A48" s="26"/>
      <c r="B48" s="16"/>
      <c r="C48" s="16" t="s">
        <v>458</v>
      </c>
      <c r="D48" s="13">
        <f>通报附件1!G46</f>
        <v>0</v>
      </c>
      <c r="E48" s="14">
        <f>通报附件1!I46</f>
        <v>0</v>
      </c>
      <c r="F48" s="1">
        <f t="shared" si="0"/>
        <v>0</v>
      </c>
    </row>
    <row r="49" ht="25" customHeight="1" spans="1:8">
      <c r="A49" s="26"/>
      <c r="B49" s="16"/>
      <c r="C49" s="16" t="s">
        <v>460</v>
      </c>
      <c r="D49" s="13">
        <f>通报附件1!G47</f>
        <v>0</v>
      </c>
      <c r="E49" s="14">
        <f>通报附件1!I47</f>
        <v>0</v>
      </c>
      <c r="F49" s="1">
        <f t="shared" si="0"/>
        <v>0</v>
      </c>
      <c r="G49" s="27"/>
      <c r="H49" s="27"/>
    </row>
    <row r="50" ht="25" customHeight="1" spans="1:6">
      <c r="A50" s="26"/>
      <c r="B50" s="16"/>
      <c r="C50" s="16" t="s">
        <v>462</v>
      </c>
      <c r="D50" s="13">
        <f>通报附件1!G48</f>
        <v>180</v>
      </c>
      <c r="E50" s="14">
        <f>通报附件1!I48</f>
        <v>180</v>
      </c>
      <c r="F50" s="1">
        <f t="shared" si="0"/>
        <v>0</v>
      </c>
    </row>
    <row r="51" ht="25" customHeight="1" spans="1:6">
      <c r="A51" s="26"/>
      <c r="B51" s="16"/>
      <c r="C51" s="16" t="s">
        <v>452</v>
      </c>
      <c r="D51" s="13">
        <f>通报附件1!G43</f>
        <v>769</v>
      </c>
      <c r="E51" s="14">
        <f>通报附件1!I43</f>
        <v>769</v>
      </c>
      <c r="F51" s="1">
        <f t="shared" si="0"/>
        <v>0</v>
      </c>
    </row>
    <row r="52" ht="25" customHeight="1" spans="1:8">
      <c r="A52" s="26"/>
      <c r="B52" s="16"/>
      <c r="C52" s="16" t="s">
        <v>468</v>
      </c>
      <c r="D52" s="13">
        <f>通报附件1!G50</f>
        <v>0</v>
      </c>
      <c r="E52" s="14">
        <f>通报附件1!I50</f>
        <v>0</v>
      </c>
      <c r="F52" s="1">
        <f t="shared" si="0"/>
        <v>0</v>
      </c>
      <c r="G52" s="27"/>
      <c r="H52" s="27"/>
    </row>
    <row r="53" ht="25" customHeight="1" spans="1:8">
      <c r="A53" s="26"/>
      <c r="B53" s="16"/>
      <c r="C53" s="16" t="s">
        <v>470</v>
      </c>
      <c r="D53" s="13">
        <f>通报附件1!G51</f>
        <v>0</v>
      </c>
      <c r="E53" s="14">
        <f>通报附件1!I51</f>
        <v>0</v>
      </c>
      <c r="F53" s="1">
        <f t="shared" si="0"/>
        <v>0</v>
      </c>
      <c r="G53" s="27"/>
      <c r="H53" s="27"/>
    </row>
    <row r="54" ht="25" customHeight="1" spans="1:6">
      <c r="A54" s="26"/>
      <c r="B54" s="16"/>
      <c r="C54" s="16" t="s">
        <v>473</v>
      </c>
      <c r="D54" s="13">
        <f>通报附件1!G52</f>
        <v>0</v>
      </c>
      <c r="E54" s="14">
        <f>通报附件1!I52</f>
        <v>0</v>
      </c>
      <c r="F54" s="1">
        <f t="shared" si="0"/>
        <v>0</v>
      </c>
    </row>
    <row r="55" ht="25" customHeight="1" spans="1:8">
      <c r="A55" s="21"/>
      <c r="B55" s="22"/>
      <c r="C55" s="16" t="s">
        <v>474</v>
      </c>
      <c r="D55" s="13">
        <f>通报附件1!G53</f>
        <v>0</v>
      </c>
      <c r="E55" s="14">
        <f>通报附件1!I53</f>
        <v>0</v>
      </c>
      <c r="F55" s="1">
        <f t="shared" si="0"/>
        <v>0</v>
      </c>
      <c r="G55" s="27"/>
      <c r="H55" s="27"/>
    </row>
    <row r="56" ht="25" customHeight="1" spans="1:6">
      <c r="A56" s="24"/>
      <c r="B56" s="25"/>
      <c r="C56" s="16" t="s">
        <v>475</v>
      </c>
      <c r="D56" s="13">
        <f>通报附件1!G54</f>
        <v>0</v>
      </c>
      <c r="E56" s="14">
        <f>通报附件1!I54</f>
        <v>0</v>
      </c>
      <c r="F56" s="1">
        <f t="shared" si="0"/>
        <v>0</v>
      </c>
    </row>
    <row r="57" ht="25" customHeight="1" spans="1:8">
      <c r="A57" s="29"/>
      <c r="B57" s="30"/>
      <c r="C57" s="16" t="s">
        <v>476</v>
      </c>
      <c r="D57" s="13">
        <f>通报附件1!G55</f>
        <v>0</v>
      </c>
      <c r="E57" s="14">
        <f>通报附件1!I55</f>
        <v>0</v>
      </c>
      <c r="F57" s="1">
        <f t="shared" si="0"/>
        <v>0</v>
      </c>
      <c r="G57" s="27"/>
      <c r="H57" s="27"/>
    </row>
    <row r="58" ht="25" customHeight="1" spans="1:6">
      <c r="A58" s="24"/>
      <c r="B58" s="25"/>
      <c r="C58" s="16" t="s">
        <v>477</v>
      </c>
      <c r="D58" s="13">
        <f>通报附件1!G56</f>
        <v>0</v>
      </c>
      <c r="E58" s="14">
        <f>通报附件1!I56</f>
        <v>0</v>
      </c>
      <c r="F58" s="1">
        <f t="shared" si="0"/>
        <v>0</v>
      </c>
    </row>
    <row r="59" ht="25" customHeight="1" spans="1:8">
      <c r="A59" s="26">
        <v>5</v>
      </c>
      <c r="B59" s="26" t="s">
        <v>621</v>
      </c>
      <c r="C59" s="16" t="s">
        <v>117</v>
      </c>
      <c r="D59" s="13">
        <f>通报附件1!G17</f>
        <v>3500</v>
      </c>
      <c r="E59" s="14">
        <f>通报附件1!I17</f>
        <v>3500</v>
      </c>
      <c r="F59" s="1">
        <f t="shared" si="0"/>
        <v>0</v>
      </c>
      <c r="G59" s="5">
        <f>D59</f>
        <v>3500</v>
      </c>
      <c r="H59" s="5">
        <f>E59</f>
        <v>3500</v>
      </c>
    </row>
    <row r="60" ht="25" customHeight="1" spans="1:8">
      <c r="A60" s="26"/>
      <c r="B60" s="16"/>
      <c r="C60" s="16" t="s">
        <v>622</v>
      </c>
      <c r="D60" s="13">
        <f>通报附件1!G30</f>
        <v>100</v>
      </c>
      <c r="E60" s="14">
        <f>通报附件1!I30</f>
        <v>100</v>
      </c>
      <c r="F60" s="1">
        <f t="shared" si="0"/>
        <v>0</v>
      </c>
      <c r="G60" s="28">
        <f>SUM(D59:D62)</f>
        <v>5725</v>
      </c>
      <c r="H60" s="28">
        <f>SUM(E59:E62)</f>
        <v>5725</v>
      </c>
    </row>
    <row r="61" ht="25" customHeight="1" spans="1:8">
      <c r="A61" s="26"/>
      <c r="B61" s="16"/>
      <c r="C61" s="16" t="s">
        <v>187</v>
      </c>
      <c r="D61" s="13">
        <f>通报附件1!G20</f>
        <v>125</v>
      </c>
      <c r="E61" s="14">
        <f>通报附件1!I20</f>
        <v>125</v>
      </c>
      <c r="F61" s="1">
        <f t="shared" si="0"/>
        <v>0</v>
      </c>
      <c r="G61" s="27"/>
      <c r="H61" s="27"/>
    </row>
    <row r="62" ht="25" customHeight="1" spans="1:6">
      <c r="A62" s="26"/>
      <c r="B62" s="16"/>
      <c r="C62" s="16" t="s">
        <v>167</v>
      </c>
      <c r="D62" s="13">
        <f>通报附件1!G21</f>
        <v>2000</v>
      </c>
      <c r="E62" s="14">
        <f>通报附件1!I21</f>
        <v>2000</v>
      </c>
      <c r="F62" s="1">
        <f t="shared" si="0"/>
        <v>0</v>
      </c>
    </row>
    <row r="63" ht="25" customHeight="1" spans="1:8">
      <c r="A63" s="26">
        <v>9</v>
      </c>
      <c r="B63" s="16" t="s">
        <v>623</v>
      </c>
      <c r="C63" s="16" t="s">
        <v>148</v>
      </c>
      <c r="D63" s="13">
        <f>通报附件1!G11</f>
        <v>16000</v>
      </c>
      <c r="E63" s="14">
        <f>通报附件1!I11</f>
        <v>16000</v>
      </c>
      <c r="F63" s="1">
        <f t="shared" si="0"/>
        <v>0</v>
      </c>
      <c r="G63" s="28">
        <f>D63+D64</f>
        <v>89500</v>
      </c>
      <c r="H63" s="28">
        <f>E63+E64</f>
        <v>89500</v>
      </c>
    </row>
    <row r="64" ht="25" customHeight="1" spans="1:6">
      <c r="A64" s="26"/>
      <c r="B64" s="16"/>
      <c r="C64" s="16" t="s">
        <v>442</v>
      </c>
      <c r="D64" s="13">
        <f>通报附件1!G38</f>
        <v>73500</v>
      </c>
      <c r="E64" s="14">
        <f>通报附件1!I38</f>
        <v>73500</v>
      </c>
      <c r="F64" s="1">
        <f t="shared" si="0"/>
        <v>0</v>
      </c>
    </row>
    <row r="65" ht="25" customHeight="1" spans="1:8">
      <c r="A65" s="26"/>
      <c r="B65" s="16"/>
      <c r="C65" s="16" t="s">
        <v>496</v>
      </c>
      <c r="D65" s="13">
        <f>通报附件1!G68</f>
        <v>370</v>
      </c>
      <c r="E65" s="14">
        <f>通报附件1!I68</f>
        <v>370</v>
      </c>
      <c r="F65" s="1">
        <f t="shared" si="0"/>
        <v>0</v>
      </c>
      <c r="G65" s="27"/>
      <c r="H65" s="27"/>
    </row>
    <row r="66" ht="25" customHeight="1" spans="1:6">
      <c r="A66" s="26"/>
      <c r="B66" s="16"/>
      <c r="C66" s="16" t="s">
        <v>498</v>
      </c>
      <c r="D66" s="13">
        <f>通报附件1!G69</f>
        <v>1200</v>
      </c>
      <c r="E66" s="14">
        <f>通报附件1!I69</f>
        <v>1200</v>
      </c>
      <c r="F66" s="1">
        <f t="shared" si="0"/>
        <v>0</v>
      </c>
    </row>
    <row r="67" ht="25" customHeight="1" spans="1:8">
      <c r="A67" s="26">
        <v>12</v>
      </c>
      <c r="B67" s="16" t="s">
        <v>624</v>
      </c>
      <c r="C67" s="16" t="s">
        <v>138</v>
      </c>
      <c r="D67" s="13">
        <f>通报附件1!G36</f>
        <v>0</v>
      </c>
      <c r="E67" s="14">
        <f>通报附件1!I36</f>
        <v>0</v>
      </c>
      <c r="F67" s="1">
        <f t="shared" si="0"/>
        <v>0</v>
      </c>
      <c r="G67" s="28">
        <f>SUM(D67:D72)</f>
        <v>4700</v>
      </c>
      <c r="H67" s="28">
        <f>SUM(E67:E72)</f>
        <v>4700</v>
      </c>
    </row>
    <row r="68" ht="25" customHeight="1" spans="1:6">
      <c r="A68" s="26"/>
      <c r="B68" s="16"/>
      <c r="C68" s="16" t="s">
        <v>107</v>
      </c>
      <c r="D68" s="13">
        <f>通报附件1!G41</f>
        <v>1900</v>
      </c>
      <c r="E68" s="14">
        <f>通报附件1!I41</f>
        <v>1900</v>
      </c>
      <c r="F68" s="1">
        <f>E68-D68</f>
        <v>0</v>
      </c>
    </row>
    <row r="69" ht="25" customHeight="1" spans="1:6">
      <c r="A69" s="26"/>
      <c r="B69" s="16"/>
      <c r="C69" s="16" t="s">
        <v>84</v>
      </c>
      <c r="D69" s="13">
        <f>通报附件1!G66</f>
        <v>1000</v>
      </c>
      <c r="E69" s="14">
        <f>通报附件1!I66</f>
        <v>1000</v>
      </c>
      <c r="F69" s="1">
        <f>E69-D69</f>
        <v>0</v>
      </c>
    </row>
    <row r="70" ht="25" customHeight="1" spans="1:6">
      <c r="A70" s="26"/>
      <c r="B70" s="16"/>
      <c r="C70" s="16" t="s">
        <v>503</v>
      </c>
      <c r="D70" s="13">
        <f>通报附件1!G71</f>
        <v>1800</v>
      </c>
      <c r="E70" s="14">
        <f>通报附件1!I71</f>
        <v>1800</v>
      </c>
      <c r="F70" s="1">
        <f>E70-D70</f>
        <v>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sortState ref="A3:H70">
      <sortCondition ref="F3" descending="1"/>
    </sortState>
    <extLst/>
  </autoFilter>
  <mergeCells count="2">
    <mergeCell ref="A1:E1"/>
    <mergeCell ref="A2:E2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A4" sqref="A4:B70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347</v>
      </c>
      <c r="B1" s="6"/>
      <c r="C1" s="6"/>
      <c r="D1" s="7"/>
      <c r="E1" s="7"/>
    </row>
    <row r="2" ht="45" customHeight="1" spans="1:5">
      <c r="A2" s="8" t="s">
        <v>605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606</v>
      </c>
      <c r="E3" s="9" t="s">
        <v>607</v>
      </c>
      <c r="F3" s="1" t="s">
        <v>608</v>
      </c>
      <c r="G3" s="1" t="s">
        <v>604</v>
      </c>
    </row>
    <row r="4" s="1" customFormat="1" ht="30" customHeight="1" spans="1:8">
      <c r="A4" s="11">
        <v>1</v>
      </c>
      <c r="B4" s="11" t="s">
        <v>619</v>
      </c>
      <c r="C4" s="12" t="s">
        <v>37</v>
      </c>
      <c r="D4" s="13">
        <f>通报附件1!G27</f>
        <v>1100</v>
      </c>
      <c r="E4" s="14">
        <f>通报附件1!I27</f>
        <v>1100</v>
      </c>
      <c r="F4" s="1">
        <f>E4-D4</f>
        <v>0</v>
      </c>
      <c r="G4" s="1">
        <f>D4+D5</f>
        <v>2600</v>
      </c>
      <c r="H4" s="1">
        <f>E4+E5</f>
        <v>2600</v>
      </c>
    </row>
    <row r="5" s="1" customFormat="1" ht="30" customHeight="1" spans="1:6">
      <c r="A5" s="15"/>
      <c r="B5" s="15"/>
      <c r="C5" s="12" t="s">
        <v>190</v>
      </c>
      <c r="D5" s="13">
        <f>通报附件1!G9</f>
        <v>1500</v>
      </c>
      <c r="E5" s="14">
        <f>通报附件1!I9</f>
        <v>1500</v>
      </c>
      <c r="F5" s="1">
        <f t="shared" ref="F5:F36" si="0">E5-D5</f>
        <v>0</v>
      </c>
    </row>
    <row r="6" ht="25" customHeight="1" spans="1:8">
      <c r="A6" s="14">
        <v>2</v>
      </c>
      <c r="B6" s="13" t="s">
        <v>613</v>
      </c>
      <c r="C6" s="16" t="s">
        <v>95</v>
      </c>
      <c r="D6" s="13">
        <f>通报附件1!G75</f>
        <v>1200</v>
      </c>
      <c r="E6" s="14">
        <f>通报附件1!I75</f>
        <v>2251</v>
      </c>
      <c r="F6" s="1">
        <f t="shared" si="0"/>
        <v>1051</v>
      </c>
      <c r="G6" s="5">
        <f>SUM(D6:D9)</f>
        <v>2815</v>
      </c>
      <c r="H6" s="5">
        <f>SUM(E6:E9)</f>
        <v>4428</v>
      </c>
    </row>
    <row r="7" ht="25" customHeight="1" spans="1:6">
      <c r="A7" s="14"/>
      <c r="B7" s="14"/>
      <c r="C7" s="16" t="s">
        <v>99</v>
      </c>
      <c r="D7" s="13">
        <f>通报附件1!G76</f>
        <v>850</v>
      </c>
      <c r="E7" s="14">
        <f>通报附件1!I76</f>
        <v>1302</v>
      </c>
      <c r="F7" s="1">
        <f t="shared" si="0"/>
        <v>452</v>
      </c>
    </row>
    <row r="8" ht="25" customHeight="1" spans="1:6">
      <c r="A8" s="14"/>
      <c r="B8" s="14"/>
      <c r="C8" s="16" t="s">
        <v>516</v>
      </c>
      <c r="D8" s="13">
        <f>通报附件1!G78</f>
        <v>765</v>
      </c>
      <c r="E8" s="14">
        <f>通报附件1!I78</f>
        <v>875</v>
      </c>
      <c r="F8" s="1">
        <f t="shared" si="0"/>
        <v>110</v>
      </c>
    </row>
    <row r="9" ht="25" customHeight="1" spans="1:6">
      <c r="A9" s="14"/>
      <c r="B9" s="14"/>
      <c r="C9" s="16" t="s">
        <v>530</v>
      </c>
      <c r="D9" s="13">
        <f>通报附件1!G84</f>
        <v>0</v>
      </c>
      <c r="E9" s="14">
        <f>通报附件1!I84</f>
        <v>0</v>
      </c>
      <c r="F9" s="1">
        <f t="shared" si="0"/>
        <v>0</v>
      </c>
    </row>
    <row r="10" ht="25" customHeight="1" spans="1:8">
      <c r="A10" s="14">
        <v>3</v>
      </c>
      <c r="B10" s="13" t="s">
        <v>614</v>
      </c>
      <c r="C10" s="16" t="s">
        <v>27</v>
      </c>
      <c r="D10" s="13">
        <f>通报附件1!G14</f>
        <v>3500</v>
      </c>
      <c r="E10" s="14">
        <f>通报附件1!I14</f>
        <v>4500</v>
      </c>
      <c r="F10" s="1">
        <f t="shared" si="0"/>
        <v>1000</v>
      </c>
      <c r="G10" s="5">
        <f>SUM(D10:D13)</f>
        <v>4296</v>
      </c>
      <c r="H10" s="5">
        <f>SUM(E10:E13)</f>
        <v>6296</v>
      </c>
    </row>
    <row r="11" ht="25" customHeight="1" spans="1:6">
      <c r="A11" s="14"/>
      <c r="B11" s="13"/>
      <c r="C11" s="16" t="s">
        <v>184</v>
      </c>
      <c r="D11" s="13">
        <f>通报附件1!G28</f>
        <v>0</v>
      </c>
      <c r="E11" s="14">
        <f>通报附件1!I28</f>
        <v>600</v>
      </c>
      <c r="F11" s="1">
        <f t="shared" si="0"/>
        <v>600</v>
      </c>
    </row>
    <row r="12" ht="25" customHeight="1" spans="1:6">
      <c r="A12" s="14"/>
      <c r="B12" s="13"/>
      <c r="C12" s="16" t="s">
        <v>155</v>
      </c>
      <c r="D12" s="13">
        <f>通报附件1!G29</f>
        <v>500</v>
      </c>
      <c r="E12" s="14">
        <f>通报附件1!I29</f>
        <v>900</v>
      </c>
      <c r="F12" s="1">
        <f t="shared" si="0"/>
        <v>400</v>
      </c>
    </row>
    <row r="13" ht="25" customHeight="1" spans="1:6">
      <c r="A13" s="14"/>
      <c r="B13" s="14"/>
      <c r="C13" s="16" t="s">
        <v>412</v>
      </c>
      <c r="D13" s="13">
        <f>通报附件1!G25</f>
        <v>296</v>
      </c>
      <c r="E13" s="14">
        <f>通报附件1!I25</f>
        <v>296</v>
      </c>
      <c r="F13" s="1">
        <f t="shared" si="0"/>
        <v>0</v>
      </c>
    </row>
    <row r="14" ht="25" customHeight="1" spans="1:8">
      <c r="A14" s="11">
        <v>4</v>
      </c>
      <c r="B14" s="17" t="s">
        <v>609</v>
      </c>
      <c r="C14" s="16" t="s">
        <v>57</v>
      </c>
      <c r="D14" s="13">
        <f>通报附件1!G60</f>
        <v>4000</v>
      </c>
      <c r="E14" s="14">
        <f>通报附件1!I60</f>
        <v>11000</v>
      </c>
      <c r="F14" s="1">
        <f t="shared" si="0"/>
        <v>7000</v>
      </c>
      <c r="G14" s="5">
        <f>SUM(D14:D43)</f>
        <v>107984</v>
      </c>
      <c r="H14" s="5">
        <f>SUM(E14:E43)</f>
        <v>163705</v>
      </c>
    </row>
    <row r="15" ht="25" customHeight="1" spans="1:6">
      <c r="A15" s="18"/>
      <c r="B15" s="19"/>
      <c r="C15" s="16" t="s">
        <v>52</v>
      </c>
      <c r="D15" s="13">
        <f>通报附件1!G73</f>
        <v>19500</v>
      </c>
      <c r="E15" s="14">
        <f>通报附件1!I73</f>
        <v>47500</v>
      </c>
      <c r="F15" s="1">
        <f t="shared" si="0"/>
        <v>28000</v>
      </c>
    </row>
    <row r="16" ht="25" customHeight="1" spans="1:6">
      <c r="A16" s="18"/>
      <c r="B16" s="19"/>
      <c r="C16" s="16" t="s">
        <v>47</v>
      </c>
      <c r="D16" s="13">
        <f>通报附件1!G61</f>
        <v>4500</v>
      </c>
      <c r="E16" s="14">
        <f>通报附件1!I61</f>
        <v>4500</v>
      </c>
      <c r="F16" s="1">
        <f t="shared" si="0"/>
        <v>0</v>
      </c>
    </row>
    <row r="17" ht="25" customHeight="1" spans="1:6">
      <c r="A17" s="18"/>
      <c r="B17" s="19"/>
      <c r="C17" s="16" t="s">
        <v>73</v>
      </c>
      <c r="D17" s="13">
        <f>通报附件1!G62</f>
        <v>9900</v>
      </c>
      <c r="E17" s="14">
        <f>通报附件1!I62</f>
        <v>14700</v>
      </c>
      <c r="F17" s="1">
        <f t="shared" si="0"/>
        <v>4800</v>
      </c>
    </row>
    <row r="18" ht="25" customHeight="1" spans="1:6">
      <c r="A18" s="18"/>
      <c r="B18" s="19"/>
      <c r="C18" s="16" t="s">
        <v>610</v>
      </c>
      <c r="D18" s="13">
        <f>通报附件1!G63</f>
        <v>15150</v>
      </c>
      <c r="E18" s="14">
        <f>通报附件1!I63</f>
        <v>20850</v>
      </c>
      <c r="F18" s="1">
        <f t="shared" si="0"/>
        <v>5700</v>
      </c>
    </row>
    <row r="19" ht="25" customHeight="1" spans="1:6">
      <c r="A19" s="18"/>
      <c r="B19" s="19"/>
      <c r="C19" s="16" t="s">
        <v>62</v>
      </c>
      <c r="D19" s="13">
        <f>通报附件1!G74</f>
        <v>0</v>
      </c>
      <c r="E19" s="14">
        <f>通报附件1!I74</f>
        <v>150</v>
      </c>
      <c r="F19" s="1">
        <f t="shared" si="0"/>
        <v>150</v>
      </c>
    </row>
    <row r="20" ht="25" customHeight="1" spans="1:6">
      <c r="A20" s="18"/>
      <c r="B20" s="19"/>
      <c r="C20" s="16" t="s">
        <v>121</v>
      </c>
      <c r="D20" s="13">
        <f>通报附件1!G15</f>
        <v>45000</v>
      </c>
      <c r="E20" s="14">
        <f>通报附件1!I15</f>
        <v>49100</v>
      </c>
      <c r="F20" s="1">
        <f t="shared" si="0"/>
        <v>4100</v>
      </c>
    </row>
    <row r="21" ht="25" customHeight="1" spans="1:6">
      <c r="A21" s="18"/>
      <c r="B21" s="19"/>
      <c r="C21" s="16" t="s">
        <v>140</v>
      </c>
      <c r="D21" s="13">
        <f>通报附件1!G31</f>
        <v>0</v>
      </c>
      <c r="E21" s="14">
        <f>通报附件1!I31</f>
        <v>814</v>
      </c>
      <c r="F21" s="1">
        <f t="shared" si="0"/>
        <v>814</v>
      </c>
    </row>
    <row r="22" ht="25" customHeight="1" spans="1:6">
      <c r="A22" s="18"/>
      <c r="B22" s="19"/>
      <c r="C22" s="16" t="s">
        <v>144</v>
      </c>
      <c r="D22" s="13">
        <f>通报附件1!G16</f>
        <v>5000</v>
      </c>
      <c r="E22" s="14">
        <f>通报附件1!I16</f>
        <v>9000</v>
      </c>
      <c r="F22" s="1">
        <f t="shared" si="0"/>
        <v>4000</v>
      </c>
    </row>
    <row r="23" ht="25" customHeight="1" spans="1:6">
      <c r="A23" s="18"/>
      <c r="B23" s="19"/>
      <c r="C23" s="16" t="s">
        <v>192</v>
      </c>
      <c r="D23" s="13">
        <f>通报附件1!G82</f>
        <v>0</v>
      </c>
      <c r="E23" s="14">
        <f>通报附件1!I82</f>
        <v>0</v>
      </c>
      <c r="F23" s="1">
        <f t="shared" si="0"/>
        <v>0</v>
      </c>
    </row>
    <row r="24" ht="25" customHeight="1" spans="1:6">
      <c r="A24" s="18"/>
      <c r="B24" s="19"/>
      <c r="C24" s="16" t="s">
        <v>620</v>
      </c>
      <c r="D24" s="13">
        <f>通报附件1!G83</f>
        <v>0</v>
      </c>
      <c r="E24" s="14">
        <f>通报附件1!I83</f>
        <v>0</v>
      </c>
      <c r="F24" s="1">
        <f t="shared" si="0"/>
        <v>0</v>
      </c>
    </row>
    <row r="25" ht="25" customHeight="1" spans="1:6">
      <c r="A25" s="18"/>
      <c r="B25" s="19"/>
      <c r="C25" s="16" t="s">
        <v>181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91</v>
      </c>
      <c r="D26" s="13">
        <f>通报附件1!G64</f>
        <v>1301</v>
      </c>
      <c r="E26" s="14">
        <f>通报附件1!I64</f>
        <v>1385</v>
      </c>
      <c r="F26" s="1">
        <f t="shared" si="0"/>
        <v>84</v>
      </c>
    </row>
    <row r="27" ht="25" customHeight="1" spans="1:6">
      <c r="A27" s="18"/>
      <c r="B27" s="19"/>
      <c r="C27" s="16" t="s">
        <v>519</v>
      </c>
      <c r="D27" s="13">
        <f>通报附件1!G79</f>
        <v>600</v>
      </c>
      <c r="E27" s="14">
        <f>通报附件1!I79</f>
        <v>1652</v>
      </c>
      <c r="F27" s="1">
        <f t="shared" si="0"/>
        <v>1052</v>
      </c>
    </row>
    <row r="28" ht="25" customHeight="1" spans="1:6">
      <c r="A28" s="18"/>
      <c r="B28" s="19"/>
      <c r="C28" s="16" t="s">
        <v>494</v>
      </c>
      <c r="D28" s="13">
        <f>通报附件1!G67</f>
        <v>618</v>
      </c>
      <c r="E28" s="14">
        <f>通报附件1!I67</f>
        <v>618</v>
      </c>
      <c r="F28" s="1">
        <f t="shared" si="0"/>
        <v>0</v>
      </c>
    </row>
    <row r="29" ht="25" customHeight="1" spans="1:6">
      <c r="A29" s="18"/>
      <c r="B29" s="19"/>
      <c r="C29" s="16" t="s">
        <v>449</v>
      </c>
      <c r="D29" s="13">
        <f>通报附件1!G42</f>
        <v>250</v>
      </c>
      <c r="E29" s="14">
        <f>通报附件1!I42</f>
        <v>250</v>
      </c>
      <c r="F29" s="1">
        <f t="shared" si="0"/>
        <v>0</v>
      </c>
    </row>
    <row r="30" ht="25" customHeight="1" spans="1:6">
      <c r="A30" s="18"/>
      <c r="B30" s="19"/>
      <c r="C30" s="16" t="s">
        <v>455</v>
      </c>
      <c r="D30" s="13">
        <f>通报附件1!G45</f>
        <v>0</v>
      </c>
      <c r="E30" s="14">
        <f>通报附件1!I45</f>
        <v>0</v>
      </c>
      <c r="F30" s="1">
        <f t="shared" si="0"/>
        <v>0</v>
      </c>
    </row>
    <row r="31" ht="25" customHeight="1" spans="1:6">
      <c r="A31" s="18"/>
      <c r="B31" s="19"/>
      <c r="C31" s="16" t="s">
        <v>458</v>
      </c>
      <c r="D31" s="13">
        <f>通报附件1!G46</f>
        <v>0</v>
      </c>
      <c r="E31" s="14">
        <f>通报附件1!I46</f>
        <v>0</v>
      </c>
      <c r="F31" s="1">
        <f t="shared" si="0"/>
        <v>0</v>
      </c>
    </row>
    <row r="32" ht="25" customHeight="1" spans="1:6">
      <c r="A32" s="18"/>
      <c r="B32" s="19"/>
      <c r="C32" s="16" t="s">
        <v>460</v>
      </c>
      <c r="D32" s="13">
        <f>通报附件1!G47</f>
        <v>0</v>
      </c>
      <c r="E32" s="14">
        <f>通报附件1!I47</f>
        <v>0</v>
      </c>
      <c r="F32" s="1">
        <f t="shared" si="0"/>
        <v>0</v>
      </c>
    </row>
    <row r="33" ht="25" customHeight="1" spans="1:6">
      <c r="A33" s="18"/>
      <c r="B33" s="19"/>
      <c r="C33" s="16" t="s">
        <v>462</v>
      </c>
      <c r="D33" s="13">
        <f>通报附件1!G48</f>
        <v>180</v>
      </c>
      <c r="E33" s="14">
        <f>通报附件1!I48</f>
        <v>180</v>
      </c>
      <c r="F33" s="1">
        <f t="shared" si="0"/>
        <v>0</v>
      </c>
    </row>
    <row r="34" ht="25" customHeight="1" spans="1:6">
      <c r="A34" s="18"/>
      <c r="B34" s="19"/>
      <c r="C34" s="16" t="s">
        <v>452</v>
      </c>
      <c r="D34" s="13">
        <f>通报附件1!G43</f>
        <v>769</v>
      </c>
      <c r="E34" s="14">
        <f>通报附件1!I43</f>
        <v>769</v>
      </c>
      <c r="F34" s="1">
        <f t="shared" si="0"/>
        <v>0</v>
      </c>
    </row>
    <row r="35" ht="25" customHeight="1" spans="1:6">
      <c r="A35" s="18"/>
      <c r="B35" s="19"/>
      <c r="C35" s="16" t="s">
        <v>465</v>
      </c>
      <c r="D35" s="13">
        <f>通报附件1!G49</f>
        <v>0</v>
      </c>
      <c r="E35" s="14">
        <f>通报附件1!I49</f>
        <v>20</v>
      </c>
      <c r="F35" s="1">
        <f t="shared" si="0"/>
        <v>20</v>
      </c>
    </row>
    <row r="36" ht="25" customHeight="1" spans="1:6">
      <c r="A36" s="18"/>
      <c r="B36" s="19"/>
      <c r="C36" s="16" t="s">
        <v>468</v>
      </c>
      <c r="D36" s="13">
        <f>通报附件1!G50</f>
        <v>0</v>
      </c>
      <c r="E36" s="14">
        <f>通报附件1!I50</f>
        <v>0</v>
      </c>
      <c r="F36" s="1">
        <f t="shared" si="0"/>
        <v>0</v>
      </c>
    </row>
    <row r="37" ht="25" customHeight="1" spans="1:6">
      <c r="A37" s="18"/>
      <c r="B37" s="19"/>
      <c r="C37" s="16" t="s">
        <v>522</v>
      </c>
      <c r="D37" s="13">
        <f>通报附件1!G80</f>
        <v>1216</v>
      </c>
      <c r="E37" s="14">
        <f>通报附件1!I80</f>
        <v>1217</v>
      </c>
      <c r="F37" s="1">
        <f t="shared" ref="F37:F70" si="1">E37-D37</f>
        <v>1</v>
      </c>
    </row>
    <row r="38" ht="25" customHeight="1" spans="1:6">
      <c r="A38" s="18"/>
      <c r="B38" s="19"/>
      <c r="C38" s="16" t="s">
        <v>470</v>
      </c>
      <c r="D38" s="13">
        <f>通报附件1!G51</f>
        <v>0</v>
      </c>
      <c r="E38" s="14">
        <f>通报附件1!I51</f>
        <v>0</v>
      </c>
      <c r="F38" s="1">
        <f t="shared" si="1"/>
        <v>0</v>
      </c>
    </row>
    <row r="39" ht="25" customHeight="1" spans="1:6">
      <c r="A39" s="18"/>
      <c r="B39" s="19"/>
      <c r="C39" s="16" t="s">
        <v>473</v>
      </c>
      <c r="D39" s="13">
        <f>通报附件1!G52</f>
        <v>0</v>
      </c>
      <c r="E39" s="14">
        <f>通报附件1!I52</f>
        <v>0</v>
      </c>
      <c r="F39" s="1">
        <f t="shared" si="1"/>
        <v>0</v>
      </c>
    </row>
    <row r="40" ht="25" customHeight="1" spans="1:6">
      <c r="A40" s="18"/>
      <c r="B40" s="19"/>
      <c r="C40" s="16" t="s">
        <v>474</v>
      </c>
      <c r="D40" s="13">
        <f>通报附件1!G53</f>
        <v>0</v>
      </c>
      <c r="E40" s="14">
        <f>通报附件1!I53</f>
        <v>0</v>
      </c>
      <c r="F40" s="1">
        <f t="shared" si="1"/>
        <v>0</v>
      </c>
    </row>
    <row r="41" ht="25" customHeight="1" spans="1:6">
      <c r="A41" s="18"/>
      <c r="B41" s="19"/>
      <c r="C41" s="16" t="s">
        <v>475</v>
      </c>
      <c r="D41" s="13">
        <f>通报附件1!G54</f>
        <v>0</v>
      </c>
      <c r="E41" s="14">
        <f>通报附件1!I54</f>
        <v>0</v>
      </c>
      <c r="F41" s="1">
        <f t="shared" si="1"/>
        <v>0</v>
      </c>
    </row>
    <row r="42" ht="25" customHeight="1" spans="1:6">
      <c r="A42" s="18"/>
      <c r="B42" s="19"/>
      <c r="C42" s="16" t="s">
        <v>476</v>
      </c>
      <c r="D42" s="13">
        <f>通报附件1!G55</f>
        <v>0</v>
      </c>
      <c r="E42" s="14">
        <f>通报附件1!I55</f>
        <v>0</v>
      </c>
      <c r="F42" s="1">
        <f t="shared" si="1"/>
        <v>0</v>
      </c>
    </row>
    <row r="43" ht="25" customHeight="1" spans="1:6">
      <c r="A43" s="15"/>
      <c r="B43" s="19"/>
      <c r="C43" s="16" t="s">
        <v>477</v>
      </c>
      <c r="D43" s="13">
        <f>通报附件1!G56</f>
        <v>0</v>
      </c>
      <c r="E43" s="14">
        <f>通报附件1!I56</f>
        <v>0</v>
      </c>
      <c r="F43" s="1">
        <f t="shared" si="1"/>
        <v>0</v>
      </c>
    </row>
    <row r="44" ht="25" customHeight="1" spans="1:8">
      <c r="A44" s="14">
        <v>5</v>
      </c>
      <c r="B44" s="14" t="s">
        <v>621</v>
      </c>
      <c r="C44" s="16" t="s">
        <v>117</v>
      </c>
      <c r="D44" s="13">
        <f>通报附件1!G17</f>
        <v>3500</v>
      </c>
      <c r="E44" s="14">
        <f>通报附件1!I17</f>
        <v>3500</v>
      </c>
      <c r="F44" s="1">
        <f t="shared" si="1"/>
        <v>0</v>
      </c>
      <c r="G44" s="5">
        <f>D44</f>
        <v>3500</v>
      </c>
      <c r="H44" s="5">
        <f>E44</f>
        <v>3500</v>
      </c>
    </row>
    <row r="45" ht="25" customHeight="1" spans="1:6">
      <c r="A45" s="14">
        <v>6</v>
      </c>
      <c r="B45" s="13" t="s">
        <v>615</v>
      </c>
      <c r="C45" s="16" t="s">
        <v>177</v>
      </c>
      <c r="D45" s="13">
        <f>通报附件1!G10</f>
        <v>1950</v>
      </c>
      <c r="E45" s="14">
        <f>通报附件1!I10</f>
        <v>2925</v>
      </c>
      <c r="F45" s="1">
        <f t="shared" si="1"/>
        <v>975</v>
      </c>
    </row>
    <row r="46" ht="25" customHeight="1" spans="1:8">
      <c r="A46" s="14"/>
      <c r="B46" s="14"/>
      <c r="C46" s="16" t="s">
        <v>622</v>
      </c>
      <c r="D46" s="13">
        <f>通报附件1!G30</f>
        <v>100</v>
      </c>
      <c r="E46" s="14">
        <f>通报附件1!I30</f>
        <v>100</v>
      </c>
      <c r="F46" s="1">
        <f t="shared" si="1"/>
        <v>0</v>
      </c>
      <c r="G46" s="5">
        <f>SUM(D45:D48)</f>
        <v>3550</v>
      </c>
      <c r="H46" s="5">
        <f>SUM(E45:E48)</f>
        <v>4646</v>
      </c>
    </row>
    <row r="47" ht="25" customHeight="1" spans="1:6">
      <c r="A47" s="14"/>
      <c r="B47" s="14"/>
      <c r="C47" s="16" t="s">
        <v>618</v>
      </c>
      <c r="D47" s="13">
        <f>通报附件1!G65</f>
        <v>900</v>
      </c>
      <c r="E47" s="14">
        <f>通报附件1!I65</f>
        <v>926</v>
      </c>
      <c r="F47" s="1">
        <f t="shared" si="1"/>
        <v>26</v>
      </c>
    </row>
    <row r="48" ht="25" customHeight="1" spans="1:6">
      <c r="A48" s="14"/>
      <c r="B48" s="14"/>
      <c r="C48" s="16" t="s">
        <v>103</v>
      </c>
      <c r="D48" s="13">
        <f>通报附件1!G77</f>
        <v>600</v>
      </c>
      <c r="E48" s="14">
        <f>通报附件1!I77</f>
        <v>695</v>
      </c>
      <c r="F48" s="1">
        <f t="shared" si="1"/>
        <v>95</v>
      </c>
    </row>
    <row r="49" ht="25" customHeight="1" spans="1:8">
      <c r="A49" s="14">
        <v>7</v>
      </c>
      <c r="B49" s="13" t="s">
        <v>616</v>
      </c>
      <c r="C49" s="16" t="s">
        <v>112</v>
      </c>
      <c r="D49" s="13">
        <f>通报附件1!G18</f>
        <v>250</v>
      </c>
      <c r="E49" s="14">
        <f>通报附件1!I18</f>
        <v>600</v>
      </c>
      <c r="F49" s="1">
        <f t="shared" si="1"/>
        <v>350</v>
      </c>
      <c r="G49" s="5">
        <f>SUM(D49:D51)</f>
        <v>2275</v>
      </c>
      <c r="H49" s="5">
        <f>SUM(E49:E51)</f>
        <v>12725</v>
      </c>
    </row>
    <row r="50" ht="25" customHeight="1" spans="1:6">
      <c r="A50" s="14"/>
      <c r="B50" s="14"/>
      <c r="C50" s="16" t="s">
        <v>151</v>
      </c>
      <c r="D50" s="13">
        <f>通报附件1!G19</f>
        <v>1900</v>
      </c>
      <c r="E50" s="14">
        <f>通报附件1!I19</f>
        <v>12000</v>
      </c>
      <c r="F50" s="1">
        <f t="shared" si="1"/>
        <v>10100</v>
      </c>
    </row>
    <row r="51" ht="25" customHeight="1" spans="1:6">
      <c r="A51" s="14"/>
      <c r="B51" s="14"/>
      <c r="C51" s="16" t="s">
        <v>187</v>
      </c>
      <c r="D51" s="13">
        <f>通报附件1!G20</f>
        <v>125</v>
      </c>
      <c r="E51" s="14">
        <f>通报附件1!I20</f>
        <v>125</v>
      </c>
      <c r="F51" s="1">
        <f t="shared" si="1"/>
        <v>0</v>
      </c>
    </row>
    <row r="52" ht="25" customHeight="1" spans="1:8">
      <c r="A52" s="14">
        <v>8</v>
      </c>
      <c r="B52" s="13" t="s">
        <v>617</v>
      </c>
      <c r="C52" s="16" t="s">
        <v>68</v>
      </c>
      <c r="D52" s="13">
        <f>通报附件1!G59</f>
        <v>2500</v>
      </c>
      <c r="E52" s="14">
        <f>通报附件1!I59</f>
        <v>2688</v>
      </c>
      <c r="F52" s="1">
        <f t="shared" si="1"/>
        <v>188</v>
      </c>
      <c r="G52" s="5">
        <f>SUM(D52:D54)</f>
        <v>7500</v>
      </c>
      <c r="H52" s="5">
        <f>SUM(E52:E54)</f>
        <v>38688</v>
      </c>
    </row>
    <row r="53" ht="25" customHeight="1" spans="1:6">
      <c r="A53" s="14"/>
      <c r="B53" s="14"/>
      <c r="C53" s="16" t="s">
        <v>125</v>
      </c>
      <c r="D53" s="13">
        <f>通报附件1!G33</f>
        <v>3000</v>
      </c>
      <c r="E53" s="14">
        <f>通报附件1!I33</f>
        <v>34000</v>
      </c>
      <c r="F53" s="1">
        <f t="shared" si="1"/>
        <v>31000</v>
      </c>
    </row>
    <row r="54" ht="25" customHeight="1" spans="1:6">
      <c r="A54" s="14"/>
      <c r="B54" s="14"/>
      <c r="C54" s="16" t="s">
        <v>167</v>
      </c>
      <c r="D54" s="13">
        <f>通报附件1!G21</f>
        <v>2000</v>
      </c>
      <c r="E54" s="14">
        <f>通报附件1!I21</f>
        <v>2000</v>
      </c>
      <c r="F54" s="1">
        <f t="shared" si="1"/>
        <v>0</v>
      </c>
    </row>
    <row r="55" ht="25" customHeight="1" spans="1:8">
      <c r="A55" s="11">
        <v>9</v>
      </c>
      <c r="B55" s="17" t="s">
        <v>623</v>
      </c>
      <c r="C55" s="16" t="s">
        <v>148</v>
      </c>
      <c r="D55" s="13">
        <f>通报附件1!G11</f>
        <v>16000</v>
      </c>
      <c r="E55" s="14">
        <f>通报附件1!I11</f>
        <v>16000</v>
      </c>
      <c r="F55" s="1">
        <f t="shared" si="1"/>
        <v>0</v>
      </c>
      <c r="G55" s="5">
        <f>D55+D56</f>
        <v>21350</v>
      </c>
      <c r="H55" s="5">
        <f>E55+E56</f>
        <v>25300</v>
      </c>
    </row>
    <row r="56" ht="25" customHeight="1" spans="1:6">
      <c r="A56" s="15"/>
      <c r="B56" s="20"/>
      <c r="C56" s="16" t="s">
        <v>163</v>
      </c>
      <c r="D56" s="13">
        <f>通报附件1!G12</f>
        <v>5350</v>
      </c>
      <c r="E56" s="14">
        <f>通报附件1!I12</f>
        <v>9300</v>
      </c>
      <c r="F56" s="1">
        <f t="shared" si="1"/>
        <v>3950</v>
      </c>
    </row>
    <row r="57" ht="25" customHeight="1" spans="1:8">
      <c r="A57" s="18">
        <v>10</v>
      </c>
      <c r="B57" s="19" t="s">
        <v>611</v>
      </c>
      <c r="C57" s="16" t="s">
        <v>174</v>
      </c>
      <c r="D57" s="13">
        <f>通报附件1!G34</f>
        <v>0</v>
      </c>
      <c r="E57" s="14">
        <f>通报附件1!I34</f>
        <v>3050</v>
      </c>
      <c r="F57" s="1">
        <f t="shared" si="1"/>
        <v>3050</v>
      </c>
      <c r="G57" s="5">
        <f>D57+D58</f>
        <v>73500</v>
      </c>
      <c r="H57" s="5">
        <f>E57+E58</f>
        <v>76550</v>
      </c>
    </row>
    <row r="58" ht="25" customHeight="1" spans="1:6">
      <c r="A58" s="15"/>
      <c r="B58" s="20"/>
      <c r="C58" s="16" t="s">
        <v>442</v>
      </c>
      <c r="D58" s="13">
        <f>通报附件1!G38</f>
        <v>73500</v>
      </c>
      <c r="E58" s="14">
        <f>通报附件1!I38</f>
        <v>73500</v>
      </c>
      <c r="F58" s="1">
        <f t="shared" si="1"/>
        <v>0</v>
      </c>
    </row>
    <row r="59" ht="25" customHeight="1" spans="1:8">
      <c r="A59" s="14">
        <v>11</v>
      </c>
      <c r="B59" s="13" t="s">
        <v>612</v>
      </c>
      <c r="C59" s="16" t="s">
        <v>170</v>
      </c>
      <c r="D59" s="13">
        <f>通报附件1!G22</f>
        <v>2760</v>
      </c>
      <c r="E59" s="14">
        <f>通报附件1!I22</f>
        <v>5264</v>
      </c>
      <c r="F59" s="1">
        <f t="shared" si="1"/>
        <v>2504</v>
      </c>
      <c r="G59" s="5">
        <f>SUM(D59:D64)</f>
        <v>20030</v>
      </c>
      <c r="H59" s="5">
        <f>SUM(E59:E64)</f>
        <v>165077</v>
      </c>
    </row>
    <row r="60" ht="25" customHeight="1" spans="1:6">
      <c r="A60" s="14"/>
      <c r="B60" s="14"/>
      <c r="C60" s="16" t="s">
        <v>159</v>
      </c>
      <c r="D60" s="13">
        <f>通报附件1!G23</f>
        <v>4500</v>
      </c>
      <c r="E60" s="14">
        <f>通报附件1!I23</f>
        <v>8900</v>
      </c>
      <c r="F60" s="1">
        <f t="shared" si="1"/>
        <v>4400</v>
      </c>
    </row>
    <row r="61" ht="25" customHeight="1" spans="1:6">
      <c r="A61" s="14"/>
      <c r="B61" s="14"/>
      <c r="C61" s="16" t="s">
        <v>134</v>
      </c>
      <c r="D61" s="13">
        <f>通报附件1!G35</f>
        <v>11000</v>
      </c>
      <c r="E61" s="14">
        <f>通报附件1!I35</f>
        <v>149136</v>
      </c>
      <c r="F61" s="1">
        <f t="shared" si="1"/>
        <v>138136</v>
      </c>
    </row>
    <row r="62" ht="25" customHeight="1" spans="1:6">
      <c r="A62" s="14"/>
      <c r="B62" s="14"/>
      <c r="C62" s="16" t="s">
        <v>496</v>
      </c>
      <c r="D62" s="13">
        <f>通报附件1!G68</f>
        <v>370</v>
      </c>
      <c r="E62" s="14">
        <f>通报附件1!I68</f>
        <v>370</v>
      </c>
      <c r="F62" s="1">
        <f t="shared" si="1"/>
        <v>0</v>
      </c>
    </row>
    <row r="63" ht="25" customHeight="1" spans="1:6">
      <c r="A63" s="14"/>
      <c r="B63" s="14"/>
      <c r="C63" s="16" t="s">
        <v>498</v>
      </c>
      <c r="D63" s="13">
        <f>通报附件1!G69</f>
        <v>1200</v>
      </c>
      <c r="E63" s="14">
        <f>通报附件1!I69</f>
        <v>1200</v>
      </c>
      <c r="F63" s="1">
        <f t="shared" si="1"/>
        <v>0</v>
      </c>
    </row>
    <row r="64" ht="25" customHeight="1" spans="1:6">
      <c r="A64" s="14"/>
      <c r="B64" s="14"/>
      <c r="C64" s="16" t="s">
        <v>500</v>
      </c>
      <c r="D64" s="13">
        <f>通报附件1!G70</f>
        <v>200</v>
      </c>
      <c r="E64" s="14">
        <f>通报附件1!I70</f>
        <v>207</v>
      </c>
      <c r="F64" s="1">
        <f t="shared" si="1"/>
        <v>7</v>
      </c>
    </row>
    <row r="65" ht="25" customHeight="1" spans="1:8">
      <c r="A65" s="14">
        <v>12</v>
      </c>
      <c r="B65" s="13" t="s">
        <v>624</v>
      </c>
      <c r="C65" s="16" t="s">
        <v>138</v>
      </c>
      <c r="D65" s="13">
        <f>通报附件1!G36</f>
        <v>0</v>
      </c>
      <c r="E65" s="14">
        <f>通报附件1!I36</f>
        <v>0</v>
      </c>
      <c r="F65" s="1">
        <f t="shared" si="1"/>
        <v>0</v>
      </c>
      <c r="G65" s="5">
        <f>SUM(D65:D70)</f>
        <v>44530</v>
      </c>
      <c r="H65" s="5">
        <f>SUM(E65:E70)</f>
        <v>57550</v>
      </c>
    </row>
    <row r="66" ht="25" customHeight="1" spans="1:6">
      <c r="A66" s="14"/>
      <c r="B66" s="13"/>
      <c r="C66" s="16" t="s">
        <v>129</v>
      </c>
      <c r="D66" s="13">
        <f>通报附件1!G24</f>
        <v>33000</v>
      </c>
      <c r="E66" s="14">
        <f>通报附件1!I24</f>
        <v>46000</v>
      </c>
      <c r="F66" s="1">
        <f t="shared" si="1"/>
        <v>13000</v>
      </c>
    </row>
    <row r="67" ht="25" customHeight="1" spans="1:6">
      <c r="A67" s="14"/>
      <c r="B67" s="13"/>
      <c r="C67" s="16" t="s">
        <v>107</v>
      </c>
      <c r="D67" s="13">
        <f>通报附件1!G41</f>
        <v>1900</v>
      </c>
      <c r="E67" s="14">
        <f>通报附件1!I41</f>
        <v>1900</v>
      </c>
      <c r="F67" s="1">
        <f t="shared" si="1"/>
        <v>0</v>
      </c>
    </row>
    <row r="68" ht="25" customHeight="1" spans="1:6">
      <c r="A68" s="14"/>
      <c r="B68" s="13"/>
      <c r="C68" s="16" t="s">
        <v>84</v>
      </c>
      <c r="D68" s="13">
        <f>通报附件1!G66</f>
        <v>1000</v>
      </c>
      <c r="E68" s="14">
        <f>通报附件1!I66</f>
        <v>1000</v>
      </c>
      <c r="F68" s="1">
        <f t="shared" si="1"/>
        <v>0</v>
      </c>
    </row>
    <row r="69" ht="25" customHeight="1" spans="1:6">
      <c r="A69" s="14"/>
      <c r="B69" s="14"/>
      <c r="C69" s="16" t="s">
        <v>503</v>
      </c>
      <c r="D69" s="13">
        <f>通报附件1!G71</f>
        <v>1800</v>
      </c>
      <c r="E69" s="14">
        <f>通报附件1!I71</f>
        <v>1800</v>
      </c>
      <c r="F69" s="1">
        <f t="shared" si="1"/>
        <v>0</v>
      </c>
    </row>
    <row r="70" ht="25" customHeight="1" spans="1:6">
      <c r="A70" s="14"/>
      <c r="B70" s="14"/>
      <c r="C70" s="16" t="s">
        <v>439</v>
      </c>
      <c r="D70" s="13">
        <f>通报附件1!G37</f>
        <v>6830</v>
      </c>
      <c r="E70" s="14">
        <f>通报附件1!I37</f>
        <v>6850</v>
      </c>
      <c r="F70" s="1">
        <f t="shared" si="1"/>
        <v>20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77个辖区市重点项目</vt:lpstr>
      <vt:lpstr>通报附件1</vt:lpstr>
      <vt:lpstr>通报附件2</vt:lpstr>
      <vt:lpstr>通报附件3</vt:lpstr>
      <vt:lpstr>附件3计算表 (2)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2026-03-05T09:15:09Z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